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verlapinternacional-my.sharepoint.com/personal/ygarcia_overlap_net/Documents/CLIENTES/BANCA Y SEGUROS/8. SEGUROS BOLIVAR/SEGUROS BOLIVAR 021/PROYECTO/ENTREGABLES EMPRESAS/"/>
    </mc:Choice>
  </mc:AlternateContent>
  <xr:revisionPtr revIDLastSave="0" documentId="8_{596645C2-2AF5-4427-B5EE-BE4F46358A21}" xr6:coauthVersionLast="46" xr6:coauthVersionMax="46" xr10:uidLastSave="{00000000-0000-0000-0000-000000000000}"/>
  <bookViews>
    <workbookView xWindow="-110" yWindow="-110" windowWidth="19420" windowHeight="10420" xr2:uid="{7671C34D-3200-4995-93BC-12FCAB566169}"/>
  </bookViews>
  <sheets>
    <sheet name="Matriz de Riesgos" sheetId="1" r:id="rId1"/>
    <sheet name="Hoja4" sheetId="4" state="hidden" r:id="rId2"/>
    <sheet name="Hoja2" sheetId="2" state="hidden" r:id="rId3"/>
    <sheet name="RiesgoProducto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69" i="1" l="1"/>
  <c r="AH68" i="1"/>
  <c r="AH65" i="1"/>
  <c r="AH63" i="1"/>
  <c r="AH62" i="1"/>
  <c r="AH61" i="1"/>
  <c r="AH60" i="1"/>
  <c r="AI56" i="1" l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H53" i="1"/>
  <c r="AH50" i="1"/>
  <c r="AH48" i="1"/>
  <c r="AH44" i="1"/>
  <c r="AH43" i="1"/>
  <c r="D97" i="1"/>
  <c r="D96" i="1"/>
  <c r="D95" i="1"/>
  <c r="D94" i="1"/>
  <c r="D93" i="1"/>
  <c r="D92" i="1"/>
  <c r="D91" i="1"/>
  <c r="AI69" i="1"/>
  <c r="AI67" i="1"/>
  <c r="AI66" i="1"/>
  <c r="AI64" i="1"/>
  <c r="AI62" i="1"/>
  <c r="AI61" i="1"/>
  <c r="AI60" i="1"/>
  <c r="AI59" i="1"/>
  <c r="AI58" i="1"/>
  <c r="I29" i="1"/>
  <c r="AH59" i="1" l="1"/>
  <c r="AH66" i="1"/>
  <c r="AH67" i="1"/>
  <c r="AH64" i="1"/>
  <c r="AH58" i="1"/>
  <c r="AH45" i="1"/>
  <c r="AH51" i="1"/>
  <c r="AH55" i="1"/>
  <c r="AH56" i="1"/>
  <c r="AH47" i="1"/>
  <c r="AH54" i="1"/>
  <c r="AH42" i="1"/>
  <c r="AH46" i="1"/>
  <c r="AH52" i="1"/>
  <c r="AH49" i="1"/>
  <c r="D88" i="1"/>
  <c r="AH41" i="1"/>
  <c r="D90" i="1"/>
  <c r="D89" i="1"/>
  <c r="C18" i="4" l="1"/>
  <c r="C31" i="4"/>
  <c r="E31" i="4" s="1"/>
  <c r="D31" i="4" s="1"/>
  <c r="C39" i="4"/>
  <c r="E39" i="4" s="1"/>
  <c r="C47" i="4"/>
  <c r="E47" i="4" s="1"/>
  <c r="C55" i="4"/>
  <c r="C63" i="4"/>
  <c r="E63" i="4" s="1"/>
  <c r="C68" i="4"/>
  <c r="E68" i="4" s="1"/>
  <c r="C32" i="4"/>
  <c r="E32" i="4" s="1"/>
  <c r="C40" i="4"/>
  <c r="E40" i="4" s="1"/>
  <c r="C48" i="4"/>
  <c r="C56" i="4"/>
  <c r="E56" i="4" s="1"/>
  <c r="C64" i="4"/>
  <c r="E64" i="4" s="1"/>
  <c r="C33" i="4"/>
  <c r="C41" i="4"/>
  <c r="E41" i="4" s="1"/>
  <c r="C49" i="4"/>
  <c r="C57" i="4"/>
  <c r="C65" i="4"/>
  <c r="E65" i="4" s="1"/>
  <c r="C60" i="4"/>
  <c r="E60" i="4" s="1"/>
  <c r="C34" i="4"/>
  <c r="E34" i="4" s="1"/>
  <c r="C42" i="4"/>
  <c r="E42" i="4" s="1"/>
  <c r="C50" i="4"/>
  <c r="C58" i="4"/>
  <c r="E58" i="4" s="1"/>
  <c r="C66" i="4"/>
  <c r="E66" i="4" s="1"/>
  <c r="C52" i="4"/>
  <c r="E52" i="4" s="1"/>
  <c r="C35" i="4"/>
  <c r="E35" i="4" s="1"/>
  <c r="C43" i="4"/>
  <c r="E43" i="4" s="1"/>
  <c r="C51" i="4"/>
  <c r="C59" i="4"/>
  <c r="C67" i="4"/>
  <c r="E67" i="4" s="1"/>
  <c r="C37" i="4"/>
  <c r="E37" i="4" s="1"/>
  <c r="C45" i="4"/>
  <c r="E45" i="4" s="1"/>
  <c r="D45" i="4" s="1"/>
  <c r="C53" i="4"/>
  <c r="C61" i="4"/>
  <c r="E61" i="4" s="1"/>
  <c r="C69" i="4"/>
  <c r="E69" i="4" s="1"/>
  <c r="C29" i="4"/>
  <c r="C36" i="4"/>
  <c r="E36" i="4" s="1"/>
  <c r="C30" i="4"/>
  <c r="E30" i="4" s="1"/>
  <c r="D30" i="4" s="1"/>
  <c r="C38" i="4"/>
  <c r="E38" i="4" s="1"/>
  <c r="C46" i="4"/>
  <c r="E46" i="4" s="1"/>
  <c r="D46" i="4" s="1"/>
  <c r="C54" i="4"/>
  <c r="E54" i="4" s="1"/>
  <c r="C62" i="4"/>
  <c r="E62" i="4" s="1"/>
  <c r="C70" i="4"/>
  <c r="E70" i="4" s="1"/>
  <c r="C44" i="4"/>
  <c r="E44" i="4" s="1"/>
  <c r="C6" i="4"/>
  <c r="C14" i="4"/>
  <c r="C2" i="4"/>
  <c r="C16" i="4"/>
  <c r="C9" i="4"/>
  <c r="C17" i="4"/>
  <c r="C10" i="4"/>
  <c r="C3" i="4"/>
  <c r="C11" i="4"/>
  <c r="C19" i="4"/>
  <c r="C4" i="4"/>
  <c r="C12" i="4"/>
  <c r="C20" i="4"/>
  <c r="C5" i="4"/>
  <c r="C13" i="4"/>
  <c r="C21" i="4"/>
  <c r="C7" i="4"/>
  <c r="C15" i="4"/>
  <c r="C8" i="4"/>
  <c r="E53" i="4" l="1"/>
  <c r="D53" i="4" s="1"/>
  <c r="E57" i="4"/>
  <c r="D57" i="4" s="1"/>
  <c r="E49" i="4"/>
  <c r="E50" i="4"/>
  <c r="E33" i="4"/>
  <c r="D32" i="4" s="1"/>
  <c r="D78" i="1" s="1"/>
  <c r="E55" i="4"/>
  <c r="D54" i="4" s="1"/>
  <c r="D84" i="1" s="1"/>
  <c r="D37" i="4"/>
  <c r="E59" i="4"/>
  <c r="D59" i="4" s="1"/>
  <c r="E29" i="4"/>
  <c r="D29" i="4" s="1"/>
  <c r="D75" i="1" s="1"/>
  <c r="E51" i="4"/>
  <c r="D36" i="4"/>
  <c r="D38" i="4"/>
  <c r="D34" i="4"/>
  <c r="D79" i="1" s="1"/>
  <c r="D42" i="4"/>
  <c r="D39" i="4"/>
  <c r="D35" i="4"/>
  <c r="D44" i="4"/>
  <c r="D40" i="4"/>
  <c r="D43" i="4"/>
  <c r="D41" i="4"/>
  <c r="D67" i="4"/>
  <c r="D70" i="4"/>
  <c r="D60" i="4"/>
  <c r="D87" i="1" s="1"/>
  <c r="D68" i="4"/>
  <c r="D66" i="4"/>
  <c r="D65" i="4"/>
  <c r="D63" i="4"/>
  <c r="D62" i="4"/>
  <c r="D69" i="4"/>
  <c r="D61" i="4"/>
  <c r="D64" i="4"/>
  <c r="E48" i="4"/>
  <c r="D81" i="1"/>
  <c r="D80" i="1"/>
  <c r="D77" i="1"/>
  <c r="D33" i="4" l="1"/>
  <c r="D55" i="4"/>
  <c r="D51" i="4"/>
  <c r="D56" i="4"/>
  <c r="D85" i="1" s="1"/>
  <c r="D47" i="4"/>
  <c r="D82" i="1" s="1"/>
  <c r="D52" i="4"/>
  <c r="D83" i="1" s="1"/>
  <c r="D50" i="4"/>
  <c r="D58" i="4"/>
  <c r="D86" i="1" s="1"/>
  <c r="D48" i="4"/>
  <c r="D49" i="4"/>
  <c r="D76" i="1"/>
</calcChain>
</file>

<file path=xl/sharedStrings.xml><?xml version="1.0" encoding="utf-8"?>
<sst xmlns="http://schemas.openxmlformats.org/spreadsheetml/2006/main" count="388" uniqueCount="140">
  <si>
    <t>PERSONA JURÍDICA</t>
  </si>
  <si>
    <t>MÓDULO 1: INFORMACIÓN GENERAL</t>
  </si>
  <si>
    <t>1. DATOS A OBTENER AL MOMENTO DE LA REFERENCIA O DE LA PROSPECCIÓN</t>
  </si>
  <si>
    <t>RAZÓN SOCIAL:</t>
  </si>
  <si>
    <t>NOMBRE DEL CONTACTO:</t>
  </si>
  <si>
    <t>CARGO DEL CONTACTO:</t>
  </si>
  <si>
    <t>EMAIL:</t>
  </si>
  <si>
    <t>2. DATOS A OBTENER EN LA INVESTIGACIÓN Y PREPARACIÓN</t>
  </si>
  <si>
    <t>NIT:</t>
  </si>
  <si>
    <t>FECHA DE CONSTITUCIÓN:</t>
  </si>
  <si>
    <t>DESCRIPCIÓN DE LA ACTIVIDAD ECONÓMICA:</t>
  </si>
  <si>
    <t>CIUDAD UBICACIÓN:</t>
  </si>
  <si>
    <t>DIRECCIÓN:</t>
  </si>
  <si>
    <t>TELÉFONO FIJO:</t>
  </si>
  <si>
    <t>CELULAR:</t>
  </si>
  <si>
    <t>CANTIDAD DE EMPLEADOS:</t>
  </si>
  <si>
    <t>VENTAS ANUALES BRUTAS:</t>
  </si>
  <si>
    <t>PATRIMONIO:</t>
  </si>
  <si>
    <t>PARTICIPA EN LICITACIONES:</t>
  </si>
  <si>
    <t>(EN PESOS COLOMBIANOS)</t>
  </si>
  <si>
    <t>Privada</t>
  </si>
  <si>
    <t>Pública</t>
  </si>
  <si>
    <t>Mixta</t>
  </si>
  <si>
    <t xml:space="preserve">TIPO DE EMPRESA: </t>
  </si>
  <si>
    <t>(Seleccione la opción de la lista desplegable)</t>
  </si>
  <si>
    <t>Seleccione una alternativa</t>
  </si>
  <si>
    <t>TIPO DE EMPRESA</t>
  </si>
  <si>
    <t>LICITACIONES</t>
  </si>
  <si>
    <t>Sí</t>
  </si>
  <si>
    <t>No</t>
  </si>
  <si>
    <t>ACTIVIDAD ESPECÍFICA</t>
  </si>
  <si>
    <t>ACTIVIDAD ESPECÍFICA:</t>
  </si>
  <si>
    <t>Maquinaria Amarilla</t>
  </si>
  <si>
    <t>Construcción</t>
  </si>
  <si>
    <t>Montaje y Maquinaria</t>
  </si>
  <si>
    <t>Agrícola</t>
  </si>
  <si>
    <t>Intitución Educativa</t>
  </si>
  <si>
    <t>Embarcaciones</t>
  </si>
  <si>
    <t>Hotel</t>
  </si>
  <si>
    <t>Ninguna de las anteriores</t>
  </si>
  <si>
    <t>MÓDULO 2: MAPEO DE CADENA DE VALOR Y SUS NECESIDADES</t>
  </si>
  <si>
    <t>RIESGOS</t>
  </si>
  <si>
    <t>EXPOSICIÓN</t>
  </si>
  <si>
    <t>(Marcar con una X)</t>
  </si>
  <si>
    <t>(Marcar del 1 al 5)</t>
  </si>
  <si>
    <t>ASEGURADORA</t>
  </si>
  <si>
    <t>MES DE VENCIMIENTO</t>
  </si>
  <si>
    <t>INTERMEDIARIO</t>
  </si>
  <si>
    <t>TAMAÑO DE EMPRESA:</t>
  </si>
  <si>
    <t>Riesgo de Daños a la propiedad</t>
  </si>
  <si>
    <t>Incendio</t>
  </si>
  <si>
    <t xml:space="preserve">Explosión </t>
  </si>
  <si>
    <t>Caida de Objetos Externos</t>
  </si>
  <si>
    <t>Fénomenos Naturales</t>
  </si>
  <si>
    <t>Daños por agua</t>
  </si>
  <si>
    <t>Actos Mal Intensionados de Terceros</t>
  </si>
  <si>
    <t>Daños a los equipos</t>
  </si>
  <si>
    <t>Daños a la maquinaría</t>
  </si>
  <si>
    <t>Daño a vehículos - Maquinaria Amarilla</t>
  </si>
  <si>
    <t>Daño mercancías</t>
  </si>
  <si>
    <t>Robo de Dinero</t>
  </si>
  <si>
    <t>Robo de Equipos</t>
  </si>
  <si>
    <t>Robo maquinaria</t>
  </si>
  <si>
    <t>Robo a Vehículos - Maquinaria Amarilla</t>
  </si>
  <si>
    <t>Robo mercancías</t>
  </si>
  <si>
    <t>Robo por parte de los trabajadores</t>
  </si>
  <si>
    <t xml:space="preserve">Riesgo financieros </t>
  </si>
  <si>
    <t>Tipos de Cambio</t>
  </si>
  <si>
    <t>Devaluación de la moneda</t>
  </si>
  <si>
    <t>Pérdida de beneficios</t>
  </si>
  <si>
    <t>Lucro cesante</t>
  </si>
  <si>
    <t>Relación contractual con terceros</t>
  </si>
  <si>
    <t>Daños a terceros</t>
  </si>
  <si>
    <t>Afectaciones a terceras Personas derivadas de la actividad que desarrolla</t>
  </si>
  <si>
    <t xml:space="preserve">Riesgos a los Empleados </t>
  </si>
  <si>
    <t xml:space="preserve"> Accidentes Laborales </t>
  </si>
  <si>
    <t>Enfermedades laborales</t>
  </si>
  <si>
    <t>Otros riesgos de interés del cliente</t>
  </si>
  <si>
    <t xml:space="preserve">Riesgo liquidez </t>
  </si>
  <si>
    <t>Riesgo Reputacional</t>
  </si>
  <si>
    <t>Riesgo legal</t>
  </si>
  <si>
    <t>Riesgos de cyberseguridad</t>
  </si>
  <si>
    <t>MÓDULO 3: OFERTA A REALIZAR</t>
  </si>
  <si>
    <t>Tranquilidad Pyme</t>
  </si>
  <si>
    <t>Multiriesgo Empresarial</t>
  </si>
  <si>
    <t>All Risk</t>
  </si>
  <si>
    <t>X</t>
  </si>
  <si>
    <t>PRODUCTOS para empresas hasta 10mil millones</t>
  </si>
  <si>
    <t>PRODUCTOS para empresas hasta 37mil</t>
  </si>
  <si>
    <t>PRODUCTOS CORPORATIVOS</t>
  </si>
  <si>
    <t>PRODUCTO PARA MAQUINARIA AMARILLA</t>
  </si>
  <si>
    <t>PRODUCTO PARA CONSTRUCCIÓN</t>
  </si>
  <si>
    <t>PRODUCTO PARA MONTAJE Y MAQUINARIA</t>
  </si>
  <si>
    <t>Incendio, Multiriesgo Empresarial, All Risk</t>
  </si>
  <si>
    <t>Equipo y Maquinaria Contratistas</t>
  </si>
  <si>
    <t>Todo Riesgo Construcción</t>
  </si>
  <si>
    <t>Multiriesgo Empresarial, All Risk</t>
  </si>
  <si>
    <t>Corriente Débil, Multiriesgo Empresarial, All Risk</t>
  </si>
  <si>
    <t>Rotura de Maquinaria, Multiriesgo Empresarial, All Risk</t>
  </si>
  <si>
    <t>Transporte de Mercancía, Multiriesgo Empresarial, All Risk</t>
  </si>
  <si>
    <t>Transporte de Mercancía, All Risk</t>
  </si>
  <si>
    <t>Transporte de Valores, Sustracción, Multiriesgo Empresarial, All Risk</t>
  </si>
  <si>
    <t>Transporte de Valores, All Risk</t>
  </si>
  <si>
    <t>Sustracción, Multiriesgo Empresarial, All Risk</t>
  </si>
  <si>
    <t>Manejo, Multiriesgo Empresarial</t>
  </si>
  <si>
    <t>Manejo</t>
  </si>
  <si>
    <t>Transporte de mercancía, Multiriesgo Empresarial</t>
  </si>
  <si>
    <t>Transporte de mercancía</t>
  </si>
  <si>
    <t>Incendio, Transporte de Mercancía, Multiriesgo Empresarial, All Risk</t>
  </si>
  <si>
    <t>Cumplimiento</t>
  </si>
  <si>
    <t>Responsabilidad Civil, Multiriesgo Empresarial</t>
  </si>
  <si>
    <t>Responsabilidad Civil</t>
  </si>
  <si>
    <t>ARL</t>
  </si>
  <si>
    <t>¿Existe políticas de beneficios para riesgos de empleados?</t>
  </si>
  <si>
    <t>Corriente Débil</t>
  </si>
  <si>
    <t>Rotura de Maquinaria</t>
  </si>
  <si>
    <t>Transporte de Mercancía</t>
  </si>
  <si>
    <t>Transporte de Valores</t>
  </si>
  <si>
    <t>Sustracción</t>
  </si>
  <si>
    <t>Seguro Agrícola</t>
  </si>
  <si>
    <t>Clase U</t>
  </si>
  <si>
    <t>Casco</t>
  </si>
  <si>
    <t>Seguro Hotelero</t>
  </si>
  <si>
    <t>Paramétrico (Café)</t>
  </si>
  <si>
    <t>Accidentes escolares</t>
  </si>
  <si>
    <t>Vida para docentes</t>
  </si>
  <si>
    <t>MÓDULO 4: CADENA DE ABASTECIMIENTO (ENTORNO - PROVEEDORES, CLIENTES Y EMPRESAS DEL SECTOR)</t>
  </si>
  <si>
    <t>Tipo</t>
  </si>
  <si>
    <t>Razón Social</t>
  </si>
  <si>
    <t>Nit</t>
  </si>
  <si>
    <t>Actividad</t>
  </si>
  <si>
    <t>Dirección</t>
  </si>
  <si>
    <t>Teléfono</t>
  </si>
  <si>
    <t>Representante Legal o Contacto</t>
  </si>
  <si>
    <t>Cargo del Contacto</t>
  </si>
  <si>
    <t>Ciudad de Ubicación</t>
  </si>
  <si>
    <t>Productos</t>
  </si>
  <si>
    <t>Incluir en la oferta</t>
  </si>
  <si>
    <t xml:space="preserve"> </t>
  </si>
  <si>
    <t xml:space="preserve">GRADUACIÓN DEL RIESGO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</si>
</sst>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S/&quot;* #,##0.00_-;\-&quot;S/&quot;* #,##0.00_-;_-&quot;S/&quot;* &quot;-&quot;??_-;_-@_-"/>
    <numFmt numFmtId="165" formatCode="_-[$$-240A]\ * #,##0.00_-;\-[$$-240A]\ * #,##0.00_-;_-[$$-24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164" fontId="0" fillId="0" borderId="0" xfId="1" applyFont="1"/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/>
    <xf numFmtId="0" fontId="9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2" borderId="0" xfId="0" applyFill="1"/>
    <xf numFmtId="0" fontId="0" fillId="3" borderId="0" xfId="0" applyFill="1" applyAlignment="1">
      <alignment horizontal="left" wrapText="1" indent="1"/>
    </xf>
    <xf numFmtId="0" fontId="0" fillId="2" borderId="0" xfId="0" applyFill="1" applyAlignment="1">
      <alignment horizontal="left" vertical="center" wrapText="1"/>
    </xf>
    <xf numFmtId="0" fontId="0" fillId="3" borderId="0" xfId="0" applyFill="1" applyAlignment="1">
      <alignment horizontal="left" indent="1"/>
    </xf>
    <xf numFmtId="0" fontId="0" fillId="2" borderId="0" xfId="0" applyFill="1" applyAlignment="1">
      <alignment horizontal="left" wrapText="1"/>
    </xf>
    <xf numFmtId="0" fontId="6" fillId="0" borderId="0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left" indent="2"/>
    </xf>
    <xf numFmtId="0" fontId="0" fillId="0" borderId="5" xfId="0" applyBorder="1" applyAlignment="1">
      <alignment horizontal="center"/>
    </xf>
    <xf numFmtId="0" fontId="0" fillId="0" borderId="5" xfId="0" applyBorder="1"/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/>
    <xf numFmtId="0" fontId="7" fillId="0" borderId="0" xfId="0" applyFont="1" applyBorder="1" applyAlignment="1">
      <alignment horizontal="left" indent="1"/>
    </xf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2" xfId="0" applyBorder="1"/>
    <xf numFmtId="0" fontId="0" fillId="0" borderId="4" xfId="0" applyBorder="1"/>
    <xf numFmtId="0" fontId="0" fillId="0" borderId="4" xfId="0" applyFill="1" applyBorder="1" applyAlignme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12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5" xfId="0" applyFill="1" applyBorder="1" applyAlignment="1">
      <alignment horizontal="left" wrapText="1" indent="1"/>
    </xf>
    <xf numFmtId="0" fontId="0" fillId="0" borderId="5" xfId="0" applyFill="1" applyBorder="1" applyAlignment="1">
      <alignment horizontal="left" indent="1"/>
    </xf>
    <xf numFmtId="0" fontId="3" fillId="0" borderId="12" xfId="0" applyFont="1" applyBorder="1"/>
    <xf numFmtId="0" fontId="3" fillId="2" borderId="5" xfId="0" applyFont="1" applyFill="1" applyBorder="1" applyAlignment="1">
      <alignment horizontal="center" wrapText="1"/>
    </xf>
    <xf numFmtId="0" fontId="0" fillId="0" borderId="0" xfId="0" applyFont="1"/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4" borderId="5" xfId="0" applyFont="1" applyFill="1" applyBorder="1" applyAlignment="1"/>
    <xf numFmtId="0" fontId="2" fillId="4" borderId="5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B011-5FC0-424F-9E62-F6F230F055A1}">
  <dimension ref="B1:AI115"/>
  <sheetViews>
    <sheetView showGridLines="0" tabSelected="1" topLeftCell="A55" zoomScale="70" zoomScaleNormal="70" zoomScaleSheetLayoutView="70" workbookViewId="0">
      <selection activeCell="C69" sqref="C69"/>
    </sheetView>
  </sheetViews>
  <sheetFormatPr baseColWidth="10" defaultRowHeight="14.5" x14ac:dyDescent="0.35"/>
  <cols>
    <col min="1" max="2" width="5.453125" customWidth="1"/>
    <col min="3" max="3" width="44.81640625" customWidth="1"/>
    <col min="4" max="4" width="23.81640625" customWidth="1"/>
    <col min="5" max="5" width="24.26953125" bestFit="1" customWidth="1"/>
    <col min="6" max="6" width="22" customWidth="1"/>
    <col min="7" max="7" width="22.7265625" bestFit="1" customWidth="1"/>
    <col min="8" max="8" width="24.1796875" customWidth="1"/>
    <col min="9" max="9" width="26.7265625" customWidth="1"/>
    <col min="10" max="10" width="17" customWidth="1"/>
    <col min="11" max="11" width="14" customWidth="1"/>
    <col min="12" max="12" width="6.54296875" customWidth="1"/>
    <col min="13" max="13" width="32.7265625" bestFit="1" customWidth="1"/>
    <col min="16" max="16" width="19.7265625" bestFit="1" customWidth="1"/>
    <col min="34" max="35" width="11.453125" customWidth="1"/>
  </cols>
  <sheetData>
    <row r="1" spans="2:13" x14ac:dyDescent="0.35">
      <c r="M1" s="4"/>
    </row>
    <row r="2" spans="2:13" ht="15" thickBot="1" x14ac:dyDescent="0.4"/>
    <row r="3" spans="2:13" ht="21.5" thickBot="1" x14ac:dyDescent="0.55000000000000004">
      <c r="B3" s="63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2:13" s="28" customFormat="1" ht="15" thickBot="1" x14ac:dyDescent="0.4"/>
    <row r="5" spans="2:13" ht="15" thickBot="1" x14ac:dyDescent="0.4">
      <c r="B5" s="66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2:13" x14ac:dyDescent="0.35">
      <c r="B6" s="37"/>
      <c r="C6" s="28"/>
      <c r="D6" s="28"/>
      <c r="E6" s="28"/>
      <c r="F6" s="28"/>
      <c r="G6" s="28"/>
      <c r="H6" s="28"/>
      <c r="I6" s="28"/>
      <c r="J6" s="28"/>
      <c r="K6" s="28"/>
      <c r="L6" s="38"/>
    </row>
    <row r="7" spans="2:13" x14ac:dyDescent="0.35">
      <c r="B7" s="37"/>
      <c r="C7" s="29" t="s">
        <v>2</v>
      </c>
      <c r="D7" s="28"/>
      <c r="E7" s="28"/>
      <c r="F7" s="28"/>
      <c r="G7" s="28"/>
      <c r="H7" s="28"/>
      <c r="I7" s="28"/>
      <c r="J7" s="28"/>
      <c r="K7" s="28"/>
      <c r="L7" s="38"/>
    </row>
    <row r="8" spans="2:13" x14ac:dyDescent="0.35">
      <c r="B8" s="37"/>
      <c r="C8" s="28"/>
      <c r="D8" s="28"/>
      <c r="E8" s="28"/>
      <c r="F8" s="28"/>
      <c r="G8" s="28"/>
      <c r="H8" s="28"/>
      <c r="I8" s="28"/>
      <c r="J8" s="28"/>
      <c r="K8" s="28"/>
      <c r="L8" s="38"/>
    </row>
    <row r="9" spans="2:13" x14ac:dyDescent="0.35">
      <c r="B9" s="37"/>
      <c r="C9" s="30" t="s">
        <v>3</v>
      </c>
      <c r="D9" s="58"/>
      <c r="E9" s="58"/>
      <c r="F9" s="58"/>
      <c r="G9" s="6"/>
      <c r="H9" s="6"/>
      <c r="I9" s="6"/>
      <c r="J9" s="6"/>
      <c r="K9" s="6"/>
      <c r="L9" s="38"/>
    </row>
    <row r="10" spans="2:13" x14ac:dyDescent="0.35">
      <c r="B10" s="37"/>
      <c r="C10" s="30" t="s">
        <v>4</v>
      </c>
      <c r="D10" s="58"/>
      <c r="E10" s="58"/>
      <c r="F10" s="58"/>
      <c r="G10" s="6"/>
      <c r="H10" s="6"/>
      <c r="I10" s="6"/>
      <c r="J10" s="6"/>
      <c r="K10" s="6"/>
      <c r="L10" s="39"/>
      <c r="M10" s="6"/>
    </row>
    <row r="11" spans="2:13" x14ac:dyDescent="0.35">
      <c r="B11" s="37"/>
      <c r="C11" s="30" t="s">
        <v>5</v>
      </c>
      <c r="D11" s="58"/>
      <c r="E11" s="58"/>
      <c r="F11" s="58"/>
      <c r="G11" s="6"/>
      <c r="H11" s="6"/>
      <c r="I11" s="6"/>
      <c r="J11" s="6"/>
      <c r="K11" s="6"/>
      <c r="L11" s="39"/>
      <c r="M11" s="6"/>
    </row>
    <row r="12" spans="2:13" x14ac:dyDescent="0.35">
      <c r="B12" s="37"/>
      <c r="C12" s="30" t="s">
        <v>6</v>
      </c>
      <c r="D12" s="58"/>
      <c r="E12" s="58"/>
      <c r="F12" s="58"/>
      <c r="G12" s="6"/>
      <c r="H12" s="6"/>
      <c r="I12" s="6"/>
      <c r="J12" s="6"/>
      <c r="K12" s="6"/>
      <c r="L12" s="39"/>
      <c r="M12" s="6"/>
    </row>
    <row r="13" spans="2:13" x14ac:dyDescent="0.35">
      <c r="B13" s="37"/>
      <c r="C13" s="30" t="s">
        <v>14</v>
      </c>
      <c r="D13" s="58"/>
      <c r="E13" s="58"/>
      <c r="F13" s="58"/>
      <c r="G13" s="6"/>
      <c r="H13" s="6"/>
      <c r="I13" s="6"/>
      <c r="J13" s="6"/>
      <c r="K13" s="6"/>
      <c r="L13" s="39"/>
      <c r="M13" s="6"/>
    </row>
    <row r="14" spans="2:13" x14ac:dyDescent="0.35">
      <c r="B14" s="37"/>
      <c r="C14" s="28"/>
      <c r="D14" s="28"/>
      <c r="E14" s="28"/>
      <c r="F14" s="28"/>
      <c r="G14" s="28"/>
      <c r="H14" s="28"/>
      <c r="I14" s="28"/>
      <c r="J14" s="28"/>
      <c r="K14" s="28"/>
      <c r="L14" s="38"/>
    </row>
    <row r="15" spans="2:13" x14ac:dyDescent="0.35">
      <c r="B15" s="37"/>
      <c r="C15" s="28"/>
      <c r="D15" s="28"/>
      <c r="E15" s="28"/>
      <c r="F15" s="28"/>
      <c r="G15" s="28"/>
      <c r="H15" s="28"/>
      <c r="I15" s="28"/>
      <c r="J15" s="28"/>
      <c r="K15" s="28"/>
      <c r="L15" s="38"/>
    </row>
    <row r="16" spans="2:13" x14ac:dyDescent="0.35">
      <c r="B16" s="37"/>
      <c r="C16" s="29" t="s">
        <v>7</v>
      </c>
      <c r="D16" s="28"/>
      <c r="E16" s="28"/>
      <c r="F16" s="28"/>
      <c r="G16" s="28"/>
      <c r="H16" s="28"/>
      <c r="I16" s="28"/>
      <c r="J16" s="28"/>
      <c r="K16" s="28"/>
      <c r="L16" s="38"/>
    </row>
    <row r="17" spans="2:12" x14ac:dyDescent="0.35">
      <c r="B17" s="37"/>
      <c r="C17" s="28"/>
      <c r="D17" s="28"/>
      <c r="E17" s="28"/>
      <c r="F17" s="28"/>
      <c r="G17" s="28"/>
      <c r="H17" s="28"/>
      <c r="I17" s="28"/>
      <c r="J17" s="28"/>
      <c r="K17" s="28"/>
      <c r="L17" s="38"/>
    </row>
    <row r="18" spans="2:12" x14ac:dyDescent="0.35">
      <c r="B18" s="37"/>
      <c r="C18" s="30" t="s">
        <v>8</v>
      </c>
      <c r="D18" s="58"/>
      <c r="E18" s="58"/>
      <c r="F18" s="58"/>
      <c r="G18" s="7"/>
      <c r="H18" s="7"/>
      <c r="I18" s="7"/>
      <c r="J18" s="7"/>
      <c r="K18" s="7"/>
      <c r="L18" s="38"/>
    </row>
    <row r="19" spans="2:12" x14ac:dyDescent="0.35">
      <c r="B19" s="37"/>
      <c r="C19" s="30" t="s">
        <v>9</v>
      </c>
      <c r="D19" s="62"/>
      <c r="E19" s="62"/>
      <c r="F19" s="62"/>
      <c r="G19" s="6"/>
      <c r="H19" s="6"/>
      <c r="I19" s="6"/>
      <c r="J19" s="6"/>
      <c r="K19" s="6"/>
      <c r="L19" s="38"/>
    </row>
    <row r="20" spans="2:12" x14ac:dyDescent="0.35">
      <c r="B20" s="37"/>
      <c r="C20" s="30" t="s">
        <v>23</v>
      </c>
      <c r="D20" s="59" t="s">
        <v>20</v>
      </c>
      <c r="E20" s="59"/>
      <c r="F20" s="59"/>
      <c r="G20" s="7"/>
      <c r="H20" s="7"/>
      <c r="I20" s="7"/>
      <c r="J20" s="7"/>
      <c r="K20" s="7"/>
      <c r="L20" s="38"/>
    </row>
    <row r="21" spans="2:12" x14ac:dyDescent="0.35">
      <c r="B21" s="37"/>
      <c r="C21" s="31" t="s">
        <v>24</v>
      </c>
      <c r="D21" s="9"/>
      <c r="E21" s="9"/>
      <c r="F21" s="9"/>
      <c r="G21" s="7"/>
      <c r="H21" s="7"/>
      <c r="I21" s="7"/>
      <c r="J21" s="7"/>
      <c r="K21" s="7"/>
      <c r="L21" s="38"/>
    </row>
    <row r="22" spans="2:12" x14ac:dyDescent="0.35">
      <c r="B22" s="37"/>
      <c r="C22" s="30" t="s">
        <v>10</v>
      </c>
      <c r="D22" s="58"/>
      <c r="E22" s="58"/>
      <c r="F22" s="58"/>
      <c r="G22" s="6"/>
      <c r="H22" s="7" t="s">
        <v>31</v>
      </c>
      <c r="I22" s="71" t="s">
        <v>39</v>
      </c>
      <c r="J22" s="71"/>
      <c r="K22" s="28"/>
      <c r="L22" s="38"/>
    </row>
    <row r="23" spans="2:12" x14ac:dyDescent="0.35">
      <c r="B23" s="37"/>
      <c r="C23" s="28"/>
      <c r="D23" s="28"/>
      <c r="E23" s="28"/>
      <c r="F23" s="28"/>
      <c r="G23" s="28"/>
      <c r="H23" s="28"/>
      <c r="I23" s="28"/>
      <c r="J23" s="28"/>
      <c r="K23" s="28"/>
      <c r="L23" s="38"/>
    </row>
    <row r="24" spans="2:12" x14ac:dyDescent="0.35">
      <c r="B24" s="37"/>
      <c r="C24" s="30" t="s">
        <v>11</v>
      </c>
      <c r="D24" s="58"/>
      <c r="E24" s="58"/>
      <c r="F24" s="58"/>
      <c r="G24" s="58"/>
      <c r="H24" s="58"/>
      <c r="I24" s="58"/>
      <c r="J24" s="58"/>
      <c r="K24" s="58"/>
      <c r="L24" s="38"/>
    </row>
    <row r="25" spans="2:12" x14ac:dyDescent="0.35">
      <c r="B25" s="37"/>
      <c r="C25" s="30" t="s">
        <v>12</v>
      </c>
      <c r="D25" s="58"/>
      <c r="E25" s="58"/>
      <c r="F25" s="58"/>
      <c r="G25" s="58"/>
      <c r="H25" s="58"/>
      <c r="I25" s="58"/>
      <c r="J25" s="58"/>
      <c r="K25" s="58"/>
      <c r="L25" s="38"/>
    </row>
    <row r="26" spans="2:12" x14ac:dyDescent="0.35">
      <c r="B26" s="37"/>
      <c r="C26" s="30" t="s">
        <v>13</v>
      </c>
      <c r="D26" s="58"/>
      <c r="E26" s="58"/>
      <c r="F26" s="58"/>
      <c r="G26" s="58"/>
      <c r="H26" s="58"/>
      <c r="I26" s="58"/>
      <c r="J26" s="58"/>
      <c r="K26" s="58"/>
      <c r="L26" s="38"/>
    </row>
    <row r="27" spans="2:12" x14ac:dyDescent="0.35">
      <c r="B27" s="37"/>
      <c r="C27" s="28"/>
      <c r="D27" s="28"/>
      <c r="E27" s="28"/>
      <c r="F27" s="28"/>
      <c r="G27" s="28"/>
      <c r="H27" s="28"/>
      <c r="I27" s="28"/>
      <c r="J27" s="28"/>
      <c r="K27" s="32"/>
      <c r="L27" s="38"/>
    </row>
    <row r="28" spans="2:12" x14ac:dyDescent="0.35">
      <c r="B28" s="37"/>
      <c r="C28" s="30" t="s">
        <v>15</v>
      </c>
      <c r="D28" s="58"/>
      <c r="E28" s="58"/>
      <c r="F28" s="58"/>
      <c r="G28" s="6"/>
      <c r="H28" s="6"/>
      <c r="I28" s="6"/>
      <c r="J28" s="6"/>
      <c r="K28" s="6"/>
      <c r="L28" s="38"/>
    </row>
    <row r="29" spans="2:12" x14ac:dyDescent="0.35">
      <c r="B29" s="37"/>
      <c r="C29" s="30" t="s">
        <v>16</v>
      </c>
      <c r="D29" s="61"/>
      <c r="E29" s="61"/>
      <c r="F29" s="61"/>
      <c r="G29" s="21" t="s">
        <v>19</v>
      </c>
      <c r="H29" s="11" t="s">
        <v>48</v>
      </c>
      <c r="I29" s="72" t="str">
        <f>IF(D29="","Esperando Ventas Anuales Brutas...",IF(AND(D29&gt;0,D29&lt;=10000000000),"Pyme",IF(AND(D29&gt;10000000000,D29&lt;=37000000000),"Empresarial","Corporate")))</f>
        <v>Esperando Ventas Anuales Brutas...</v>
      </c>
      <c r="J29" s="72"/>
      <c r="K29" s="72"/>
      <c r="L29" s="38"/>
    </row>
    <row r="30" spans="2:12" x14ac:dyDescent="0.35">
      <c r="B30" s="37"/>
      <c r="C30" s="30" t="s">
        <v>17</v>
      </c>
      <c r="D30" s="61"/>
      <c r="E30" s="61"/>
      <c r="F30" s="61"/>
      <c r="G30" s="6"/>
      <c r="H30" s="6"/>
      <c r="I30" s="6"/>
      <c r="J30" s="6"/>
      <c r="K30" s="6"/>
      <c r="L30" s="38"/>
    </row>
    <row r="31" spans="2:12" x14ac:dyDescent="0.35">
      <c r="B31" s="37"/>
      <c r="C31" s="28"/>
      <c r="D31" s="28"/>
      <c r="E31" s="28"/>
      <c r="F31" s="28"/>
      <c r="G31" s="28"/>
      <c r="H31" s="28"/>
      <c r="I31" s="28"/>
      <c r="J31" s="28"/>
      <c r="K31" s="33"/>
      <c r="L31" s="38"/>
    </row>
    <row r="32" spans="2:12" x14ac:dyDescent="0.35">
      <c r="B32" s="37"/>
      <c r="C32" s="30" t="s">
        <v>18</v>
      </c>
      <c r="D32" s="60" t="s">
        <v>25</v>
      </c>
      <c r="E32" s="60"/>
      <c r="F32" s="60"/>
      <c r="G32" s="8"/>
      <c r="H32" s="8"/>
      <c r="I32" s="8"/>
      <c r="J32" s="8"/>
      <c r="K32" s="8"/>
      <c r="L32" s="38"/>
    </row>
    <row r="33" spans="2:35" ht="15" thickBot="1" x14ac:dyDescent="0.4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4"/>
    </row>
    <row r="34" spans="2:35" ht="15" thickBot="1" x14ac:dyDescent="0.4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4"/>
      <c r="P34" s="10"/>
    </row>
    <row r="35" spans="2:35" ht="15" thickBot="1" x14ac:dyDescent="0.4">
      <c r="B35" s="66" t="s">
        <v>40</v>
      </c>
      <c r="C35" s="67"/>
      <c r="D35" s="67"/>
      <c r="E35" s="67"/>
      <c r="F35" s="67"/>
      <c r="G35" s="67"/>
      <c r="H35" s="67"/>
      <c r="I35" s="67"/>
      <c r="J35" s="67"/>
      <c r="K35" s="67"/>
      <c r="L35" s="68"/>
      <c r="M35" s="3"/>
    </row>
    <row r="36" spans="2:35" x14ac:dyDescent="0.35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4"/>
    </row>
    <row r="37" spans="2:35" x14ac:dyDescent="0.35">
      <c r="B37" s="37"/>
      <c r="C37" s="28"/>
      <c r="D37" s="28"/>
      <c r="E37" s="28"/>
      <c r="F37" s="28"/>
      <c r="G37" s="28"/>
      <c r="H37" s="28"/>
      <c r="I37" s="28"/>
      <c r="J37" s="28"/>
      <c r="K37" s="28"/>
      <c r="L37" s="38"/>
      <c r="M37" s="4"/>
    </row>
    <row r="38" spans="2:35" s="5" customFormat="1" ht="52" customHeight="1" x14ac:dyDescent="0.35">
      <c r="B38" s="43"/>
      <c r="C38" s="56" t="s">
        <v>41</v>
      </c>
      <c r="D38" s="47" t="s">
        <v>42</v>
      </c>
      <c r="E38" s="54" t="s">
        <v>139</v>
      </c>
      <c r="F38" s="57" t="s">
        <v>45</v>
      </c>
      <c r="G38" s="57" t="s">
        <v>46</v>
      </c>
      <c r="H38" s="57" t="s">
        <v>47</v>
      </c>
      <c r="I38" s="34"/>
      <c r="J38" s="34"/>
      <c r="K38" s="34"/>
      <c r="L38" s="22"/>
      <c r="M38" s="12"/>
    </row>
    <row r="39" spans="2:35" x14ac:dyDescent="0.35">
      <c r="B39" s="37"/>
      <c r="C39" s="56"/>
      <c r="D39" s="48" t="s">
        <v>43</v>
      </c>
      <c r="E39" s="48" t="s">
        <v>44</v>
      </c>
      <c r="F39" s="57"/>
      <c r="G39" s="57"/>
      <c r="H39" s="57"/>
      <c r="I39" s="28"/>
      <c r="J39" s="28"/>
      <c r="K39" s="28"/>
      <c r="L39" s="38"/>
      <c r="M39" s="4"/>
    </row>
    <row r="40" spans="2:35" x14ac:dyDescent="0.35">
      <c r="B40" s="37"/>
      <c r="C40" s="69" t="s">
        <v>49</v>
      </c>
      <c r="D40" s="69"/>
      <c r="E40" s="69"/>
      <c r="F40" s="69"/>
      <c r="G40" s="69"/>
      <c r="H40" s="69"/>
      <c r="I40" s="28"/>
      <c r="J40" s="28"/>
      <c r="K40" s="28"/>
      <c r="L40" s="38"/>
      <c r="M40" s="4"/>
    </row>
    <row r="41" spans="2:35" x14ac:dyDescent="0.35">
      <c r="B41" s="37"/>
      <c r="C41" s="49" t="s">
        <v>50</v>
      </c>
      <c r="D41" s="25"/>
      <c r="E41" s="26"/>
      <c r="F41" s="26"/>
      <c r="G41" s="26"/>
      <c r="H41" s="26"/>
      <c r="I41" s="28"/>
      <c r="J41" s="28"/>
      <c r="K41" s="28"/>
      <c r="L41" s="38"/>
      <c r="M41" s="4"/>
      <c r="AH41" t="str">
        <f>IF(D41="X",VLOOKUP(C41,RiesgoProducto!$B:$I,IF($I$29="Pyme",2,IF($I$29="Empresarial",3,4)),0),"")</f>
        <v/>
      </c>
      <c r="AI41" t="str">
        <f>IFERROR(IF(D41="X",VLOOKUP(C41,RiesgoProducto!$B:$I,IF($I$22="Maquinaria Amarilla",5,IF($I$22="Construcción",6,IF($I$22="Montaje y Maquinaria",7,""))),0),""),"")</f>
        <v/>
      </c>
    </row>
    <row r="42" spans="2:35" x14ac:dyDescent="0.35">
      <c r="B42" s="37"/>
      <c r="C42" s="50" t="s">
        <v>51</v>
      </c>
      <c r="D42" s="25"/>
      <c r="E42" s="26"/>
      <c r="F42" s="26"/>
      <c r="G42" s="26"/>
      <c r="H42" s="26"/>
      <c r="I42" s="28"/>
      <c r="J42" s="28"/>
      <c r="K42" s="28"/>
      <c r="L42" s="38"/>
      <c r="AH42" t="str">
        <f>IF(D42="X",VLOOKUP(C42,RiesgoProducto!$B:$I,IF($I$29="Pyme",2,IF($I$29="Empresarial",3,4)),0),"")</f>
        <v/>
      </c>
      <c r="AI42" t="str">
        <f>IFERROR(IF(D42="X",VLOOKUP(C42,RiesgoProducto!$B:$I,IF($I$22="Maquinaria Amarilla",5,IF($I$22="Construcción",6,IF($I$22="Montaje y Maquinaria",7,""))),0),""),"")</f>
        <v/>
      </c>
    </row>
    <row r="43" spans="2:35" x14ac:dyDescent="0.35">
      <c r="B43" s="37"/>
      <c r="C43" s="50" t="s">
        <v>52</v>
      </c>
      <c r="D43" s="25"/>
      <c r="E43" s="26"/>
      <c r="F43" s="26"/>
      <c r="G43" s="26"/>
      <c r="H43" s="26"/>
      <c r="I43" s="28"/>
      <c r="J43" s="28"/>
      <c r="K43" s="28"/>
      <c r="L43" s="38"/>
      <c r="AH43" t="str">
        <f>IF(D43="X",VLOOKUP(C43,RiesgoProducto!$B:$I,IF($I$29="Pyme",2,IF($I$29="Empresarial",3,4)),0),"")</f>
        <v/>
      </c>
      <c r="AI43" t="str">
        <f>IFERROR(IF(D43="X",VLOOKUP(C43,RiesgoProducto!$B:$I,IF($I$22="Maquinaria Amarilla",5,IF($I$22="Construcción",6,IF($I$22="Montaje y Maquinaria",7,""))),0),""),"")</f>
        <v/>
      </c>
    </row>
    <row r="44" spans="2:35" x14ac:dyDescent="0.35">
      <c r="B44" s="37"/>
      <c r="C44" s="50" t="s">
        <v>53</v>
      </c>
      <c r="D44" s="25"/>
      <c r="E44" s="26"/>
      <c r="F44" s="26"/>
      <c r="G44" s="26"/>
      <c r="H44" s="26"/>
      <c r="I44" s="28"/>
      <c r="J44" s="28"/>
      <c r="K44" s="28"/>
      <c r="L44" s="38"/>
      <c r="AH44" s="55" t="str">
        <f>IF(D44="X",VLOOKUP(C44,RiesgoProducto!$B:$I,IF($I$29="Pyme",2,IF($I$29="Empresarial",3,4)),0),"")</f>
        <v/>
      </c>
      <c r="AI44" s="55" t="str">
        <f>IFERROR(IF(D44="X",VLOOKUP(C44,RiesgoProducto!$B:$I,IF($I$22="Maquinaria Amarilla",5,IF($I$22="Construcción",6,IF($I$22="Montaje y Maquinaria",7,""))),0),""),"")</f>
        <v/>
      </c>
    </row>
    <row r="45" spans="2:35" x14ac:dyDescent="0.35">
      <c r="B45" s="37"/>
      <c r="C45" s="50" t="s">
        <v>54</v>
      </c>
      <c r="D45" s="25"/>
      <c r="E45" s="26"/>
      <c r="F45" s="26"/>
      <c r="G45" s="26"/>
      <c r="H45" s="26"/>
      <c r="I45" s="28"/>
      <c r="J45" s="28"/>
      <c r="K45" s="28"/>
      <c r="L45" s="38"/>
      <c r="AH45" t="str">
        <f>IF(D45="X",VLOOKUP(C45,RiesgoProducto!$B:$I,IF($I$29="Pyme",2,IF($I$29="Empresarial",3,4)),0),"")</f>
        <v/>
      </c>
      <c r="AI45" t="str">
        <f>IFERROR(IF(D45="X",VLOOKUP(C45,RiesgoProducto!$B:$I,IF($I$22="Maquinaria Amarilla",5,IF($I$22="Construcción",6,IF($I$22="Montaje y Maquinaria",7,""))),0),""),"")</f>
        <v/>
      </c>
    </row>
    <row r="46" spans="2:35" x14ac:dyDescent="0.35">
      <c r="B46" s="37"/>
      <c r="C46" s="50" t="s">
        <v>55</v>
      </c>
      <c r="D46" s="25"/>
      <c r="E46" s="26"/>
      <c r="F46" s="26"/>
      <c r="G46" s="26"/>
      <c r="H46" s="26"/>
      <c r="I46" s="28"/>
      <c r="J46" s="28"/>
      <c r="K46" s="28"/>
      <c r="L46" s="38"/>
      <c r="AH46" t="str">
        <f>IF(D46="X",VLOOKUP(C46,RiesgoProducto!$B:$I,IF($I$29="Pyme",2,IF($I$29="Empresarial",3,4)),0),"")</f>
        <v/>
      </c>
      <c r="AI46" t="str">
        <f>IFERROR(IF(D46="X",VLOOKUP(C46,RiesgoProducto!$B:$I,IF($I$22="Maquinaria Amarilla",5,IF($I$22="Construcción",6,IF($I$22="Montaje y Maquinaria",7,""))),0),""),"")</f>
        <v/>
      </c>
    </row>
    <row r="47" spans="2:35" x14ac:dyDescent="0.35">
      <c r="B47" s="37"/>
      <c r="C47" s="50" t="s">
        <v>56</v>
      </c>
      <c r="D47" s="25"/>
      <c r="E47" s="26"/>
      <c r="F47" s="26"/>
      <c r="G47" s="26"/>
      <c r="H47" s="26"/>
      <c r="I47" s="28"/>
      <c r="J47" s="28"/>
      <c r="K47" s="28"/>
      <c r="L47" s="38"/>
      <c r="AH47" t="str">
        <f>IF(D47="X",VLOOKUP(C47,RiesgoProducto!$B:$I,IF($I$29="Pyme",2,IF($I$29="Empresarial",3,4)),0),"")</f>
        <v/>
      </c>
      <c r="AI47" t="str">
        <f>IFERROR(IF(D47="X",VLOOKUP(C47,RiesgoProducto!$B:$I,IF($I$22="Maquinaria Amarilla",5,IF($I$22="Construcción",6,IF($I$22="Montaje y Maquinaria",7,""))),0),""),"")</f>
        <v/>
      </c>
    </row>
    <row r="48" spans="2:35" x14ac:dyDescent="0.35">
      <c r="B48" s="37"/>
      <c r="C48" s="50" t="s">
        <v>57</v>
      </c>
      <c r="D48" s="25"/>
      <c r="E48" s="26"/>
      <c r="F48" s="26"/>
      <c r="G48" s="26"/>
      <c r="H48" s="26"/>
      <c r="I48" s="28"/>
      <c r="J48" s="28"/>
      <c r="K48" s="28"/>
      <c r="L48" s="38"/>
      <c r="AH48" t="str">
        <f>IF(D48="X",VLOOKUP(C48,RiesgoProducto!$B:$I,IF($I$29="Pyme",2,IF($I$29="Empresarial",3,4)),0),"")</f>
        <v/>
      </c>
      <c r="AI48" t="str">
        <f>IFERROR(IF(D48="X",VLOOKUP(C48,RiesgoProducto!$B:$I,IF($I$22="Maquinaria Amarilla",5,IF($I$22="Construcción",6,IF($I$22="Montaje y Maquinaria",7,""))),0),""),"")</f>
        <v/>
      </c>
    </row>
    <row r="49" spans="2:35" x14ac:dyDescent="0.35">
      <c r="B49" s="37"/>
      <c r="C49" s="50" t="s">
        <v>58</v>
      </c>
      <c r="D49" s="25"/>
      <c r="E49" s="26"/>
      <c r="F49" s="26"/>
      <c r="G49" s="26"/>
      <c r="H49" s="26"/>
      <c r="I49" s="28"/>
      <c r="J49" s="28"/>
      <c r="K49" s="28"/>
      <c r="L49" s="38"/>
      <c r="AH49" t="str">
        <f>IF(D49="X",VLOOKUP(C49,RiesgoProducto!$B:$I,IF($I$29="Pyme",2,IF($I$29="Empresarial",3,4)),0),"")</f>
        <v/>
      </c>
      <c r="AI49" t="str">
        <f>IFERROR(IF(D49="X",VLOOKUP(C49,RiesgoProducto!$B:$I,IF($I$22="Maquinaria Amarilla",5,IF($I$22="Construcción",6,IF($I$22="Montaje y Maquinaria",7,""))),0),""),"")</f>
        <v/>
      </c>
    </row>
    <row r="50" spans="2:35" x14ac:dyDescent="0.35">
      <c r="B50" s="37"/>
      <c r="C50" s="50" t="s">
        <v>59</v>
      </c>
      <c r="D50" s="25"/>
      <c r="E50" s="26"/>
      <c r="F50" s="26"/>
      <c r="G50" s="26"/>
      <c r="H50" s="26"/>
      <c r="I50" s="28"/>
      <c r="J50" s="28"/>
      <c r="K50" s="28"/>
      <c r="L50" s="38"/>
      <c r="AH50" t="str">
        <f>IF(D50="X",VLOOKUP(C50,RiesgoProducto!$B:$I,IF($I$29="Pyme",2,IF($I$29="Empresarial",3,4)),0),"")</f>
        <v/>
      </c>
      <c r="AI50" t="str">
        <f>IFERROR(IF(D50="X",VLOOKUP(C50,RiesgoProducto!$B:$I,IF($I$22="Maquinaria Amarilla",5,IF($I$22="Construcción",6,IF($I$22="Montaje y Maquinaria",7,""))),0),""),"")</f>
        <v/>
      </c>
    </row>
    <row r="51" spans="2:35" x14ac:dyDescent="0.35">
      <c r="B51" s="37"/>
      <c r="C51" s="50" t="s">
        <v>60</v>
      </c>
      <c r="D51" s="25"/>
      <c r="E51" s="26"/>
      <c r="F51" s="26"/>
      <c r="G51" s="26"/>
      <c r="H51" s="26"/>
      <c r="I51" s="28"/>
      <c r="J51" s="28"/>
      <c r="K51" s="28"/>
      <c r="L51" s="38"/>
      <c r="AH51" t="str">
        <f>IF(D51="X",VLOOKUP(C51,RiesgoProducto!$B:$I,IF($I$29="Pyme",2,IF($I$29="Empresarial",3,4)),0),"")</f>
        <v/>
      </c>
      <c r="AI51" t="str">
        <f>IFERROR(IF(D51="X",VLOOKUP(C51,RiesgoProducto!$B:$I,IF($I$22="Maquinaria Amarilla",5,IF($I$22="Construcción",6,IF($I$22="Montaje y Maquinaria",7,""))),0),""),"")</f>
        <v/>
      </c>
    </row>
    <row r="52" spans="2:35" x14ac:dyDescent="0.35">
      <c r="B52" s="37"/>
      <c r="C52" s="50" t="s">
        <v>61</v>
      </c>
      <c r="D52" s="25"/>
      <c r="E52" s="26"/>
      <c r="F52" s="26"/>
      <c r="G52" s="26"/>
      <c r="H52" s="26"/>
      <c r="I52" s="28"/>
      <c r="J52" s="28"/>
      <c r="K52" s="28"/>
      <c r="L52" s="38"/>
      <c r="AH52" t="str">
        <f>IF(D52="X",VLOOKUP(C52,RiesgoProducto!$B:$I,IF($I$29="Pyme",2,IF($I$29="Empresarial",3,4)),0),"")</f>
        <v/>
      </c>
      <c r="AI52" t="str">
        <f>IFERROR(IF(D52="X",VLOOKUP(C52,RiesgoProducto!$B:$I,IF($I$22="Maquinaria Amarilla",5,IF($I$22="Construcción",6,IF($I$22="Montaje y Maquinaria",7,""))),0),""),"")</f>
        <v/>
      </c>
    </row>
    <row r="53" spans="2:35" x14ac:dyDescent="0.35">
      <c r="B53" s="37"/>
      <c r="C53" s="50" t="s">
        <v>62</v>
      </c>
      <c r="D53" s="25"/>
      <c r="E53" s="26"/>
      <c r="F53" s="26"/>
      <c r="G53" s="26"/>
      <c r="H53" s="26"/>
      <c r="I53" s="28"/>
      <c r="J53" s="28"/>
      <c r="K53" s="28"/>
      <c r="L53" s="38"/>
      <c r="AH53" t="str">
        <f>IF(D53="X",VLOOKUP(C53,RiesgoProducto!$B:$I,IF($I$29="Pyme",2,IF($I$29="Empresarial",3,4)),0),"")</f>
        <v/>
      </c>
      <c r="AI53" t="str">
        <f>IFERROR(IF(D53="X",VLOOKUP(C53,RiesgoProducto!$B:$I,IF($I$22="Maquinaria Amarilla",5,IF($I$22="Construcción",6,IF($I$22="Montaje y Maquinaria",7,""))),0),""),"")</f>
        <v/>
      </c>
    </row>
    <row r="54" spans="2:35" x14ac:dyDescent="0.35">
      <c r="B54" s="37"/>
      <c r="C54" s="50" t="s">
        <v>63</v>
      </c>
      <c r="D54" s="25"/>
      <c r="E54" s="26"/>
      <c r="F54" s="26"/>
      <c r="G54" s="26"/>
      <c r="H54" s="26"/>
      <c r="I54" s="28"/>
      <c r="J54" s="28"/>
      <c r="K54" s="28"/>
      <c r="L54" s="38"/>
      <c r="AH54" t="str">
        <f>IF(D54="X",VLOOKUP(C54,RiesgoProducto!$B:$I,IF($I$29="Pyme",2,IF($I$29="Empresarial",3,4)),0),"")</f>
        <v/>
      </c>
      <c r="AI54" t="str">
        <f>IFERROR(IF(D54="X",VLOOKUP(C54,RiesgoProducto!$B:$I,IF($I$22="Maquinaria Amarilla",5,IF($I$22="Construcción",6,IF($I$22="Montaje y Maquinaria",7,""))),0),""),"")</f>
        <v/>
      </c>
    </row>
    <row r="55" spans="2:35" x14ac:dyDescent="0.35">
      <c r="B55" s="37"/>
      <c r="C55" s="50" t="s">
        <v>64</v>
      </c>
      <c r="D55" s="25"/>
      <c r="E55" s="26"/>
      <c r="F55" s="26"/>
      <c r="G55" s="26"/>
      <c r="H55" s="26"/>
      <c r="I55" s="28"/>
      <c r="J55" s="28"/>
      <c r="K55" s="28"/>
      <c r="L55" s="38"/>
      <c r="AH55" t="str">
        <f>IF(D55="X",VLOOKUP(C55,RiesgoProducto!$B:$I,IF($I$29="Pyme",2,IF($I$29="Empresarial",3,4)),0),"")</f>
        <v/>
      </c>
      <c r="AI55" t="str">
        <f>IFERROR(IF(D55="X",VLOOKUP(C55,RiesgoProducto!$B:$I,IF($I$22="Maquinaria Amarilla",5,IF($I$22="Construcción",6,IF($I$22="Montaje y Maquinaria",7,""))),0),""),"")</f>
        <v/>
      </c>
    </row>
    <row r="56" spans="2:35" x14ac:dyDescent="0.35">
      <c r="B56" s="37"/>
      <c r="C56" s="50" t="s">
        <v>65</v>
      </c>
      <c r="D56" s="25" t="s">
        <v>138</v>
      </c>
      <c r="E56" s="26"/>
      <c r="F56" s="26"/>
      <c r="G56" s="26"/>
      <c r="H56" s="26"/>
      <c r="I56" s="28"/>
      <c r="J56" s="28"/>
      <c r="K56" s="28"/>
      <c r="L56" s="38"/>
      <c r="AH56" t="str">
        <f>IF(D56="X",VLOOKUP(C56,RiesgoProducto!$B:$I,IF($I$29="Pyme",2,IF($I$29="Empresarial",3,4)),0),"")</f>
        <v/>
      </c>
      <c r="AI56" t="str">
        <f>IFERROR(IF(D56="X",VLOOKUP(C56,RiesgoProducto!$B:$I,IF($I$22="Maquinaria Amarilla",5,IF($I$22="Construcción",6,IF($I$22="Montaje y Maquinaria",7,""))),0),""),"")</f>
        <v/>
      </c>
    </row>
    <row r="57" spans="2:35" x14ac:dyDescent="0.35">
      <c r="B57" s="37"/>
      <c r="C57" s="70" t="s">
        <v>66</v>
      </c>
      <c r="D57" s="70"/>
      <c r="E57" s="70"/>
      <c r="F57" s="70"/>
      <c r="G57" s="70"/>
      <c r="H57" s="70"/>
      <c r="I57" s="28"/>
      <c r="J57" s="28"/>
      <c r="K57" s="28"/>
      <c r="L57" s="38"/>
    </row>
    <row r="58" spans="2:35" x14ac:dyDescent="0.35">
      <c r="B58" s="37"/>
      <c r="C58" s="50" t="s">
        <v>67</v>
      </c>
      <c r="D58" s="25"/>
      <c r="E58" s="26"/>
      <c r="F58" s="26"/>
      <c r="G58" s="26"/>
      <c r="H58" s="26"/>
      <c r="I58" s="28"/>
      <c r="J58" s="28"/>
      <c r="K58" s="28"/>
      <c r="L58" s="38"/>
      <c r="AH58" t="str">
        <f>IF(D58="X",VLOOKUP(C58,RiesgoProducto!$B:$I,IF($I$29="Pyme",2,IF($I$29="Empresarial",3,4)),0),"")</f>
        <v/>
      </c>
      <c r="AI58" t="str">
        <f>IFERROR(IF(D58="X",VLOOKUP(C58,#REF!,IF($I$22="Maquinaria Amarilla",5,IF($I$22="Construcción",6,IF($I$22="Montaje y Maquinaria",7,""))),0),""),"")</f>
        <v/>
      </c>
    </row>
    <row r="59" spans="2:35" x14ac:dyDescent="0.35">
      <c r="B59" s="37"/>
      <c r="C59" s="50" t="s">
        <v>68</v>
      </c>
      <c r="D59" s="25"/>
      <c r="E59" s="26"/>
      <c r="F59" s="26"/>
      <c r="G59" s="26"/>
      <c r="H59" s="26"/>
      <c r="I59" s="28"/>
      <c r="J59" s="28"/>
      <c r="K59" s="28"/>
      <c r="L59" s="38"/>
      <c r="AH59" t="str">
        <f>IF(D59="X",VLOOKUP(C59,RiesgoProducto!$B:$I,IF($I$29="Pyme",2,IF($I$29="Empresarial",3,4)),0),"")</f>
        <v/>
      </c>
      <c r="AI59" t="str">
        <f>IFERROR(IF(D59="X",VLOOKUP(C59,#REF!,IF($I$22="Maquinaria Amarilla",5,IF($I$22="Construcción",6,IF($I$22="Montaje y Maquinaria",7,""))),0),""),"")</f>
        <v/>
      </c>
    </row>
    <row r="60" spans="2:35" x14ac:dyDescent="0.35">
      <c r="B60" s="37"/>
      <c r="C60" s="50" t="s">
        <v>69</v>
      </c>
      <c r="D60" s="25"/>
      <c r="E60" s="26"/>
      <c r="F60" s="26"/>
      <c r="G60" s="26"/>
      <c r="H60" s="26"/>
      <c r="I60" s="28"/>
      <c r="J60" s="28"/>
      <c r="K60" s="28"/>
      <c r="L60" s="38"/>
      <c r="AH60" t="str">
        <f>IF(D60="X",VLOOKUP(C60,RiesgoProducto!$B:$I,IF($I$29="Pyme",2,IF($I$29="Empresarial",3,4)),0),"")</f>
        <v/>
      </c>
      <c r="AI60" t="str">
        <f>IFERROR(IF(D60="X",VLOOKUP(C60,#REF!,IF($I$22="Maquinaria Amarilla",5,IF($I$22="Construcción",6,IF($I$22="Montaje y Maquinaria",7,""))),0),""),"")</f>
        <v/>
      </c>
    </row>
    <row r="61" spans="2:35" x14ac:dyDescent="0.35">
      <c r="B61" s="37"/>
      <c r="C61" s="50" t="s">
        <v>70</v>
      </c>
      <c r="D61" s="25"/>
      <c r="E61" s="26"/>
      <c r="F61" s="26"/>
      <c r="G61" s="26"/>
      <c r="H61" s="26"/>
      <c r="I61" s="28"/>
      <c r="J61" s="28"/>
      <c r="K61" s="28"/>
      <c r="L61" s="38"/>
      <c r="AH61" t="str">
        <f>IF(D61="X",VLOOKUP(C61,RiesgoProducto!$B:$I,IF($I$29="Pyme",2,IF($I$29="Empresarial",3,4)),0),"")</f>
        <v/>
      </c>
      <c r="AI61" t="str">
        <f>IFERROR(IF(D61="X",VLOOKUP(C61,#REF!,IF($I$22="Maquinaria Amarilla",5,IF($I$22="Construcción",6,IF($I$22="Montaje y Maquinaria",7,""))),0),""),"")</f>
        <v/>
      </c>
    </row>
    <row r="62" spans="2:35" x14ac:dyDescent="0.35">
      <c r="B62" s="37"/>
      <c r="C62" s="50" t="s">
        <v>71</v>
      </c>
      <c r="D62" s="25"/>
      <c r="E62" s="26"/>
      <c r="F62" s="26"/>
      <c r="G62" s="26"/>
      <c r="H62" s="26"/>
      <c r="I62" s="28"/>
      <c r="J62" s="28"/>
      <c r="K62" s="28"/>
      <c r="L62" s="38"/>
      <c r="AH62" t="str">
        <f>IF(D62="X",VLOOKUP(C62,RiesgoProducto!$B:$I,IF($I$29="Pyme",2,IF($I$29="Empresarial",3,4)),0),"")</f>
        <v/>
      </c>
      <c r="AI62" t="str">
        <f>IFERROR(IF(D62="X",VLOOKUP(C62,#REF!,IF($I$22="Maquinaria Amarilla",5,IF($I$22="Construcción",6,IF($I$22="Montaje y Maquinaria",7,""))),0),""),"")</f>
        <v/>
      </c>
    </row>
    <row r="63" spans="2:35" x14ac:dyDescent="0.35">
      <c r="B63" s="37"/>
      <c r="C63" s="70" t="s">
        <v>72</v>
      </c>
      <c r="D63" s="70"/>
      <c r="E63" s="70"/>
      <c r="F63" s="70"/>
      <c r="G63" s="70"/>
      <c r="H63" s="70"/>
      <c r="I63" s="28"/>
      <c r="J63" s="28"/>
      <c r="K63" s="28"/>
      <c r="L63" s="38"/>
      <c r="AH63" t="str">
        <f>IF(D63="X",VLOOKUP(C63,RiesgoProducto!$B:$I,IF($I$29="Pyme",2,IF($I$29="Empresarial",3,4)),0),"")</f>
        <v/>
      </c>
    </row>
    <row r="64" spans="2:35" ht="29" x14ac:dyDescent="0.35">
      <c r="B64" s="37"/>
      <c r="C64" s="51" t="s">
        <v>73</v>
      </c>
      <c r="D64" s="25"/>
      <c r="E64" s="26"/>
      <c r="F64" s="26"/>
      <c r="G64" s="26"/>
      <c r="H64" s="26"/>
      <c r="I64" s="28"/>
      <c r="J64" s="28"/>
      <c r="K64" s="28"/>
      <c r="L64" s="38"/>
      <c r="AH64" t="str">
        <f>IF(D64="X",VLOOKUP(C64,RiesgoProducto!$B:$I,IF($I$29="Pyme",2,IF($I$29="Empresarial",3,4)),0),"")</f>
        <v/>
      </c>
      <c r="AI64" t="str">
        <f>IFERROR(IF(D64="X",VLOOKUP(C64,#REF!,IF($I$22="Maquinaria Amarilla",5,IF($I$22="Construcción",6,IF($I$22="Montaje y Maquinaria",7,""))),0),""),"")</f>
        <v/>
      </c>
    </row>
    <row r="65" spans="2:35" x14ac:dyDescent="0.35">
      <c r="B65" s="37"/>
      <c r="C65" s="70" t="s">
        <v>138</v>
      </c>
      <c r="D65" s="70"/>
      <c r="E65" s="70"/>
      <c r="F65" s="70"/>
      <c r="G65" s="70"/>
      <c r="H65" s="70"/>
      <c r="I65" s="28"/>
      <c r="J65" s="28"/>
      <c r="K65" s="28"/>
      <c r="L65" s="38"/>
      <c r="AH65" t="str">
        <f>IF(D65="X",VLOOKUP(C65,RiesgoProducto!$B:$I,IF($I$29="Pyme",2,IF($I$29="Empresarial",3,4)),0),"")</f>
        <v/>
      </c>
    </row>
    <row r="66" spans="2:35" x14ac:dyDescent="0.35">
      <c r="B66" s="37"/>
      <c r="C66" s="52" t="s">
        <v>75</v>
      </c>
      <c r="D66" s="25" t="s">
        <v>138</v>
      </c>
      <c r="E66" s="26"/>
      <c r="F66" s="26"/>
      <c r="G66" s="26"/>
      <c r="H66" s="26"/>
      <c r="I66" s="28"/>
      <c r="J66" s="28"/>
      <c r="K66" s="28"/>
      <c r="L66" s="38"/>
      <c r="AH66" t="str">
        <f>IF(D66="X",VLOOKUP(C66,RiesgoProducto!$B:$I,IF($I$29="Pyme",2,IF($I$29="Empresarial",3,4)),0),"")</f>
        <v/>
      </c>
      <c r="AI66" t="str">
        <f>IFERROR(IF(D66="X",VLOOKUP(C66,#REF!,IF($I$22="Maquinaria Amarilla",5,IF($I$22="Construcción",6,IF($I$22="Montaje y Maquinaria",7,""))),0),""),"")</f>
        <v/>
      </c>
    </row>
    <row r="67" spans="2:35" x14ac:dyDescent="0.35">
      <c r="B67" s="37"/>
      <c r="C67" s="52" t="s">
        <v>76</v>
      </c>
      <c r="D67" s="25" t="s">
        <v>138</v>
      </c>
      <c r="E67" s="26"/>
      <c r="F67" s="26"/>
      <c r="G67" s="26"/>
      <c r="H67" s="26"/>
      <c r="I67" s="28"/>
      <c r="J67" s="28"/>
      <c r="K67" s="28"/>
      <c r="L67" s="38"/>
      <c r="AH67" t="str">
        <f>IF(D67="X",VLOOKUP(C67,RiesgoProducto!$B:$I,IF($I$29="Pyme",2,IF($I$29="Empresarial",3,4)),0),"")</f>
        <v/>
      </c>
      <c r="AI67" t="str">
        <f>IFERROR(IF(D67="X",VLOOKUP(C67,#REF!,IF($I$22="Maquinaria Amarilla",5,IF($I$22="Construcción",6,IF($I$22="Montaje y Maquinaria",7,""))),0),""),"")</f>
        <v/>
      </c>
    </row>
    <row r="68" spans="2:35" x14ac:dyDescent="0.35">
      <c r="B68" s="37"/>
      <c r="C68" s="70" t="s">
        <v>77</v>
      </c>
      <c r="D68" s="70"/>
      <c r="E68" s="70"/>
      <c r="F68" s="70"/>
      <c r="G68" s="70"/>
      <c r="H68" s="70"/>
      <c r="I68" s="28"/>
      <c r="J68" s="28"/>
      <c r="K68" s="28"/>
      <c r="L68" s="38"/>
      <c r="AH68" t="str">
        <f>IF(D68="X",VLOOKUP(C68,RiesgoProducto!$B:$I,IF($I$29="Pyme",2,IF($I$29="Empresarial",3,4)),0),"")</f>
        <v/>
      </c>
    </row>
    <row r="69" spans="2:35" x14ac:dyDescent="0.35">
      <c r="B69" s="37"/>
      <c r="C69" s="50" t="s">
        <v>81</v>
      </c>
      <c r="D69" s="25"/>
      <c r="E69" s="26"/>
      <c r="F69" s="26"/>
      <c r="G69" s="26"/>
      <c r="H69" s="26"/>
      <c r="I69" s="28"/>
      <c r="J69" s="28"/>
      <c r="K69" s="28"/>
      <c r="L69" s="38"/>
      <c r="AH69" t="str">
        <f>IF(D69="X",VLOOKUP(C69,RiesgoProducto!$B:$I,IF($I$29="Pyme",2,IF($I$29="Empresarial",3,4)),0),"")</f>
        <v/>
      </c>
      <c r="AI69" t="str">
        <f>IFERROR(IF(D69="X",VLOOKUP(C69,#REF!,IF($I$22="Maquinaria Amarilla",5,IF($I$22="Construcción",6,IF($I$22="Montaje y Maquinaria",7,""))),0),""),"")</f>
        <v/>
      </c>
    </row>
    <row r="70" spans="2:35" ht="15" thickBot="1" x14ac:dyDescent="0.4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2"/>
    </row>
    <row r="71" spans="2:35" ht="15" thickBot="1" x14ac:dyDescent="0.4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35" ht="15" thickBot="1" x14ac:dyDescent="0.4">
      <c r="B72" s="66" t="s">
        <v>82</v>
      </c>
      <c r="C72" s="67"/>
      <c r="D72" s="67"/>
      <c r="E72" s="67"/>
      <c r="F72" s="67"/>
      <c r="G72" s="67"/>
      <c r="H72" s="67"/>
      <c r="I72" s="67"/>
      <c r="J72" s="67"/>
      <c r="K72" s="67"/>
      <c r="L72" s="68"/>
    </row>
    <row r="73" spans="2:35" x14ac:dyDescent="0.35">
      <c r="B73" s="53"/>
      <c r="C73" s="28"/>
      <c r="D73" s="28"/>
      <c r="E73" s="28"/>
      <c r="F73" s="28"/>
      <c r="G73" s="28"/>
      <c r="H73" s="28"/>
      <c r="I73" s="28"/>
      <c r="J73" s="28"/>
      <c r="K73" s="28"/>
      <c r="L73" s="38"/>
    </row>
    <row r="74" spans="2:35" x14ac:dyDescent="0.35">
      <c r="B74" s="37"/>
      <c r="C74" s="23" t="s">
        <v>136</v>
      </c>
      <c r="D74" s="23" t="s">
        <v>137</v>
      </c>
      <c r="E74" s="28"/>
      <c r="F74" s="28"/>
      <c r="G74" s="28"/>
      <c r="H74" s="28"/>
      <c r="I74" s="28"/>
      <c r="J74" s="28"/>
      <c r="K74" s="28"/>
      <c r="L74" s="38"/>
    </row>
    <row r="75" spans="2:35" x14ac:dyDescent="0.35">
      <c r="B75" s="37"/>
      <c r="C75" s="24" t="s">
        <v>83</v>
      </c>
      <c r="D75" s="25" t="str">
        <f>VLOOKUP(C75,Hoja4!$B$29:$D$70,3,0)</f>
        <v/>
      </c>
      <c r="E75" s="28"/>
      <c r="F75" s="28"/>
      <c r="G75" s="28"/>
      <c r="H75" s="28"/>
      <c r="I75" s="28"/>
      <c r="J75" s="28"/>
      <c r="K75" s="28"/>
      <c r="L75" s="38"/>
    </row>
    <row r="76" spans="2:35" x14ac:dyDescent="0.35">
      <c r="B76" s="37"/>
      <c r="C76" s="24" t="s">
        <v>109</v>
      </c>
      <c r="D76" s="25" t="str">
        <f>VLOOKUP(C76,Hoja4!$B$29:$D$70,3,0)</f>
        <v/>
      </c>
      <c r="E76" s="28"/>
      <c r="F76" s="28"/>
      <c r="G76" s="28"/>
      <c r="H76" s="28"/>
      <c r="I76" s="28"/>
      <c r="J76" s="28"/>
      <c r="K76" s="28"/>
      <c r="L76" s="38"/>
    </row>
    <row r="77" spans="2:35" x14ac:dyDescent="0.35">
      <c r="B77" s="37"/>
      <c r="C77" s="24" t="s">
        <v>112</v>
      </c>
      <c r="D77" s="25" t="str">
        <f>VLOOKUP(C77,Hoja4!$B$29:$D$70,3,0)</f>
        <v/>
      </c>
      <c r="E77" s="28"/>
      <c r="F77" s="28"/>
      <c r="G77" s="28"/>
      <c r="H77" s="28"/>
      <c r="I77" s="28"/>
      <c r="J77" s="28"/>
      <c r="K77" s="28"/>
      <c r="L77" s="38"/>
    </row>
    <row r="78" spans="2:35" x14ac:dyDescent="0.35">
      <c r="B78" s="37"/>
      <c r="C78" s="24" t="s">
        <v>50</v>
      </c>
      <c r="D78" s="25" t="str">
        <f>VLOOKUP(C78,Hoja4!$B$29:$D$70,3,0)</f>
        <v/>
      </c>
      <c r="E78" s="28"/>
      <c r="F78" s="28"/>
      <c r="G78" s="28"/>
      <c r="H78" s="28"/>
      <c r="I78" s="28"/>
      <c r="J78" s="28"/>
      <c r="K78" s="28"/>
      <c r="L78" s="38"/>
    </row>
    <row r="79" spans="2:35" x14ac:dyDescent="0.35">
      <c r="B79" s="37"/>
      <c r="C79" s="24" t="s">
        <v>84</v>
      </c>
      <c r="D79" s="25" t="str">
        <f>VLOOKUP(C79,Hoja4!$B$29:$D$70,3,0)</f>
        <v/>
      </c>
      <c r="E79" s="28"/>
      <c r="F79" s="28"/>
      <c r="G79" s="28"/>
      <c r="H79" s="28"/>
      <c r="I79" s="28"/>
      <c r="J79" s="28"/>
      <c r="K79" s="28"/>
      <c r="L79" s="38"/>
    </row>
    <row r="80" spans="2:35" x14ac:dyDescent="0.35">
      <c r="B80" s="37"/>
      <c r="C80" s="24" t="s">
        <v>114</v>
      </c>
      <c r="D80" s="25" t="str">
        <f>VLOOKUP(C80,Hoja4!$B$29:$D$70,3,0)</f>
        <v/>
      </c>
      <c r="E80" s="28"/>
      <c r="F80" s="28"/>
      <c r="G80" s="28"/>
      <c r="H80" s="28"/>
      <c r="I80" s="28"/>
      <c r="J80" s="28"/>
      <c r="K80" s="28"/>
      <c r="L80" s="38"/>
    </row>
    <row r="81" spans="2:12" x14ac:dyDescent="0.35">
      <c r="B81" s="37"/>
      <c r="C81" s="24" t="s">
        <v>115</v>
      </c>
      <c r="D81" s="25" t="str">
        <f>VLOOKUP(C81,Hoja4!$B$29:$D$70,3,0)</f>
        <v/>
      </c>
      <c r="E81" s="28"/>
      <c r="F81" s="28"/>
      <c r="G81" s="28"/>
      <c r="H81" s="28"/>
      <c r="I81" s="28"/>
      <c r="J81" s="28"/>
      <c r="K81" s="28"/>
      <c r="L81" s="38"/>
    </row>
    <row r="82" spans="2:12" x14ac:dyDescent="0.35">
      <c r="B82" s="37"/>
      <c r="C82" s="24" t="s">
        <v>116</v>
      </c>
      <c r="D82" s="25" t="str">
        <f>VLOOKUP(C82,Hoja4!$B$29:$D$70,3,0)</f>
        <v/>
      </c>
      <c r="E82" s="28"/>
      <c r="F82" s="28"/>
      <c r="G82" s="28"/>
      <c r="H82" s="28"/>
      <c r="I82" s="28"/>
      <c r="J82" s="28"/>
      <c r="K82" s="28"/>
      <c r="L82" s="38"/>
    </row>
    <row r="83" spans="2:12" x14ac:dyDescent="0.35">
      <c r="B83" s="37"/>
      <c r="C83" s="24" t="s">
        <v>117</v>
      </c>
      <c r="D83" s="25" t="str">
        <f>VLOOKUP(C83,Hoja4!$B$29:$D$70,3,0)</f>
        <v/>
      </c>
      <c r="E83" s="28"/>
      <c r="F83" s="28"/>
      <c r="G83" s="28"/>
      <c r="H83" s="28"/>
      <c r="I83" s="28"/>
      <c r="J83" s="28"/>
      <c r="K83" s="28"/>
      <c r="L83" s="38"/>
    </row>
    <row r="84" spans="2:12" x14ac:dyDescent="0.35">
      <c r="B84" s="37"/>
      <c r="C84" s="24" t="s">
        <v>118</v>
      </c>
      <c r="D84" s="25" t="str">
        <f>VLOOKUP(C84,Hoja4!$B$29:$D$70,3,0)</f>
        <v/>
      </c>
      <c r="E84" s="28"/>
      <c r="F84" s="28"/>
      <c r="G84" s="28"/>
      <c r="H84" s="28"/>
      <c r="I84" s="28"/>
      <c r="J84" s="28"/>
      <c r="K84" s="28"/>
      <c r="L84" s="38"/>
    </row>
    <row r="85" spans="2:12" x14ac:dyDescent="0.35">
      <c r="B85" s="37"/>
      <c r="C85" s="24" t="s">
        <v>105</v>
      </c>
      <c r="D85" s="25" t="str">
        <f>VLOOKUP(C85,Hoja4!$B$29:$D$70,3,0)</f>
        <v/>
      </c>
      <c r="E85" s="28"/>
      <c r="F85" s="28"/>
      <c r="G85" s="28"/>
      <c r="H85" s="28"/>
      <c r="I85" s="28"/>
      <c r="J85" s="28"/>
      <c r="K85" s="28"/>
      <c r="L85" s="38"/>
    </row>
    <row r="86" spans="2:12" x14ac:dyDescent="0.35">
      <c r="B86" s="37"/>
      <c r="C86" s="24" t="s">
        <v>111</v>
      </c>
      <c r="D86" s="25" t="str">
        <f>VLOOKUP(C86,Hoja4!$B$29:$D$70,3,0)</f>
        <v/>
      </c>
      <c r="E86" s="28"/>
      <c r="F86" s="28"/>
      <c r="G86" s="28"/>
      <c r="H86" s="28"/>
      <c r="I86" s="28"/>
      <c r="J86" s="28"/>
      <c r="K86" s="28"/>
      <c r="L86" s="38"/>
    </row>
    <row r="87" spans="2:12" x14ac:dyDescent="0.35">
      <c r="B87" s="37"/>
      <c r="C87" s="24" t="s">
        <v>85</v>
      </c>
      <c r="D87" s="25" t="str">
        <f>VLOOKUP(C87,Hoja4!$B$29:$D$70,3,0)</f>
        <v/>
      </c>
      <c r="E87" s="28"/>
      <c r="F87" s="28"/>
      <c r="G87" s="28"/>
      <c r="H87" s="28"/>
      <c r="I87" s="28"/>
      <c r="J87" s="28"/>
      <c r="K87" s="28"/>
      <c r="L87" s="38"/>
    </row>
    <row r="88" spans="2:12" x14ac:dyDescent="0.35">
      <c r="B88" s="37"/>
      <c r="C88" s="24" t="s">
        <v>94</v>
      </c>
      <c r="D88" s="25" t="str">
        <f>IFERROR(IF(VLOOKUP(C88,$AI$41:$AI$69,1,0)="","","X"),"")</f>
        <v/>
      </c>
      <c r="E88" s="28"/>
      <c r="F88" s="28"/>
      <c r="G88" s="28"/>
      <c r="H88" s="28"/>
      <c r="I88" s="28"/>
      <c r="J88" s="28"/>
      <c r="K88" s="28"/>
      <c r="L88" s="38"/>
    </row>
    <row r="89" spans="2:12" x14ac:dyDescent="0.35">
      <c r="B89" s="37"/>
      <c r="C89" s="24" t="s">
        <v>95</v>
      </c>
      <c r="D89" s="25" t="str">
        <f>IFERROR(IF(VLOOKUP(C89,$AI$41:$AI$69,1,0)="","","X"),"")</f>
        <v/>
      </c>
      <c r="E89" s="28"/>
      <c r="F89" s="28"/>
      <c r="G89" s="28"/>
      <c r="H89" s="28"/>
      <c r="I89" s="28"/>
      <c r="J89" s="28"/>
      <c r="K89" s="28"/>
      <c r="L89" s="38"/>
    </row>
    <row r="90" spans="2:12" x14ac:dyDescent="0.35">
      <c r="B90" s="37"/>
      <c r="C90" s="24" t="s">
        <v>34</v>
      </c>
      <c r="D90" s="25" t="str">
        <f>IFERROR(IF(VLOOKUP(C90,$AI$41:$AI$69,1,0)="","","X"),"")</f>
        <v/>
      </c>
      <c r="E90" s="28"/>
      <c r="F90" s="28"/>
      <c r="G90" s="28"/>
      <c r="H90" s="28"/>
      <c r="I90" s="28"/>
      <c r="J90" s="28"/>
      <c r="K90" s="28"/>
      <c r="L90" s="38"/>
    </row>
    <row r="91" spans="2:12" x14ac:dyDescent="0.35">
      <c r="B91" s="37"/>
      <c r="C91" s="24" t="s">
        <v>119</v>
      </c>
      <c r="D91" s="25" t="str">
        <f>IF($I$22="Agrícola","X","")</f>
        <v/>
      </c>
      <c r="E91" s="35"/>
      <c r="F91" s="28"/>
      <c r="G91" s="28"/>
      <c r="H91" s="28"/>
      <c r="I91" s="28"/>
      <c r="J91" s="28"/>
      <c r="K91" s="28"/>
      <c r="L91" s="38"/>
    </row>
    <row r="92" spans="2:12" x14ac:dyDescent="0.35">
      <c r="B92" s="37"/>
      <c r="C92" s="24" t="s">
        <v>123</v>
      </c>
      <c r="D92" s="25" t="str">
        <f>IF($I$22="Agrícola","X","")</f>
        <v/>
      </c>
      <c r="E92" s="35"/>
      <c r="F92" s="35"/>
      <c r="G92" s="28"/>
      <c r="H92" s="28"/>
      <c r="I92" s="28"/>
      <c r="J92" s="28"/>
      <c r="K92" s="28"/>
      <c r="L92" s="38"/>
    </row>
    <row r="93" spans="2:12" x14ac:dyDescent="0.35">
      <c r="B93" s="37"/>
      <c r="C93" s="24" t="s">
        <v>120</v>
      </c>
      <c r="D93" s="25" t="str">
        <f>IF($I$22="Intitución Educativa","X","")</f>
        <v/>
      </c>
      <c r="E93" s="36"/>
      <c r="F93" s="36"/>
      <c r="G93" s="28"/>
      <c r="H93" s="28"/>
      <c r="I93" s="28"/>
      <c r="J93" s="28"/>
      <c r="K93" s="28"/>
      <c r="L93" s="38"/>
    </row>
    <row r="94" spans="2:12" x14ac:dyDescent="0.35">
      <c r="B94" s="37"/>
      <c r="C94" s="24" t="s">
        <v>124</v>
      </c>
      <c r="D94" s="25" t="str">
        <f>IF($I$22="Intitución Educativa","X","")</f>
        <v/>
      </c>
      <c r="E94" s="28"/>
      <c r="F94" s="28"/>
      <c r="G94" s="28"/>
      <c r="H94" s="28"/>
      <c r="I94" s="28"/>
      <c r="J94" s="28"/>
      <c r="K94" s="28"/>
      <c r="L94" s="38"/>
    </row>
    <row r="95" spans="2:12" x14ac:dyDescent="0.35">
      <c r="B95" s="37"/>
      <c r="C95" s="24" t="s">
        <v>125</v>
      </c>
      <c r="D95" s="25" t="str">
        <f>IF($I$22="Intitución Educativa","X","")</f>
        <v/>
      </c>
      <c r="E95" s="28"/>
      <c r="F95" s="28"/>
      <c r="G95" s="28"/>
      <c r="H95" s="28"/>
      <c r="I95" s="28"/>
      <c r="J95" s="28"/>
      <c r="K95" s="28"/>
      <c r="L95" s="38"/>
    </row>
    <row r="96" spans="2:12" x14ac:dyDescent="0.35">
      <c r="B96" s="37"/>
      <c r="C96" s="24" t="s">
        <v>121</v>
      </c>
      <c r="D96" s="25" t="str">
        <f>IF($I$22="Embarcaciones","X","")</f>
        <v/>
      </c>
      <c r="E96" s="28"/>
      <c r="F96" s="28"/>
      <c r="G96" s="28"/>
      <c r="H96" s="28"/>
      <c r="I96" s="28"/>
      <c r="J96" s="28"/>
      <c r="K96" s="28"/>
      <c r="L96" s="38"/>
    </row>
    <row r="97" spans="2:12" x14ac:dyDescent="0.35">
      <c r="B97" s="37"/>
      <c r="C97" s="24" t="s">
        <v>122</v>
      </c>
      <c r="D97" s="25" t="str">
        <f>IF($I$22="Hotel","X","")</f>
        <v/>
      </c>
      <c r="E97" s="28"/>
      <c r="F97" s="28"/>
      <c r="G97" s="28"/>
      <c r="H97" s="28"/>
      <c r="I97" s="28"/>
      <c r="J97" s="28"/>
      <c r="K97" s="28"/>
      <c r="L97" s="38"/>
    </row>
    <row r="98" spans="2:12" ht="15" thickBot="1" x14ac:dyDescent="0.4"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2"/>
    </row>
    <row r="99" spans="2:12" ht="15" thickBot="1" x14ac:dyDescent="0.4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5" thickBot="1" x14ac:dyDescent="0.4">
      <c r="B100" s="66" t="s">
        <v>126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8"/>
    </row>
    <row r="101" spans="2:12" x14ac:dyDescent="0.35">
      <c r="B101" s="37"/>
      <c r="C101" s="28"/>
      <c r="D101" s="28"/>
      <c r="E101" s="28"/>
      <c r="F101" s="28"/>
      <c r="G101" s="28"/>
      <c r="H101" s="28"/>
      <c r="I101" s="28"/>
      <c r="J101" s="28"/>
      <c r="K101" s="28"/>
      <c r="L101" s="38"/>
    </row>
    <row r="102" spans="2:12" ht="29" x14ac:dyDescent="0.35">
      <c r="B102" s="37"/>
      <c r="C102" s="27" t="s">
        <v>127</v>
      </c>
      <c r="D102" s="27" t="s">
        <v>128</v>
      </c>
      <c r="E102" s="27" t="s">
        <v>129</v>
      </c>
      <c r="F102" s="27" t="s">
        <v>130</v>
      </c>
      <c r="G102" s="27" t="s">
        <v>133</v>
      </c>
      <c r="H102" s="27" t="s">
        <v>134</v>
      </c>
      <c r="I102" s="27" t="s">
        <v>131</v>
      </c>
      <c r="J102" s="27" t="s">
        <v>135</v>
      </c>
      <c r="K102" s="27" t="s">
        <v>132</v>
      </c>
      <c r="L102" s="38"/>
    </row>
    <row r="103" spans="2:12" x14ac:dyDescent="0.35">
      <c r="B103" s="37"/>
      <c r="C103" s="26"/>
      <c r="D103" s="26"/>
      <c r="E103" s="26"/>
      <c r="F103" s="26"/>
      <c r="G103" s="26"/>
      <c r="H103" s="26"/>
      <c r="I103" s="26"/>
      <c r="J103" s="26"/>
      <c r="K103" s="26"/>
      <c r="L103" s="38"/>
    </row>
    <row r="104" spans="2:12" x14ac:dyDescent="0.35">
      <c r="B104" s="37"/>
      <c r="C104" s="26"/>
      <c r="D104" s="26"/>
      <c r="E104" s="26"/>
      <c r="F104" s="26"/>
      <c r="G104" s="26"/>
      <c r="H104" s="26"/>
      <c r="I104" s="26"/>
      <c r="J104" s="26"/>
      <c r="K104" s="26"/>
      <c r="L104" s="38"/>
    </row>
    <row r="105" spans="2:12" x14ac:dyDescent="0.35">
      <c r="B105" s="37"/>
      <c r="C105" s="26"/>
      <c r="D105" s="26"/>
      <c r="E105" s="26"/>
      <c r="F105" s="26"/>
      <c r="G105" s="26"/>
      <c r="H105" s="26"/>
      <c r="I105" s="26"/>
      <c r="J105" s="26"/>
      <c r="K105" s="26"/>
      <c r="L105" s="38"/>
    </row>
    <row r="106" spans="2:12" x14ac:dyDescent="0.35">
      <c r="B106" s="37"/>
      <c r="C106" s="26"/>
      <c r="D106" s="26"/>
      <c r="E106" s="26"/>
      <c r="F106" s="26"/>
      <c r="G106" s="26"/>
      <c r="H106" s="26"/>
      <c r="I106" s="26"/>
      <c r="J106" s="26"/>
      <c r="K106" s="26"/>
      <c r="L106" s="38"/>
    </row>
    <row r="107" spans="2:12" x14ac:dyDescent="0.35">
      <c r="B107" s="37"/>
      <c r="C107" s="26"/>
      <c r="D107" s="26"/>
      <c r="E107" s="26"/>
      <c r="F107" s="26"/>
      <c r="G107" s="26"/>
      <c r="H107" s="26"/>
      <c r="I107" s="26"/>
      <c r="J107" s="26"/>
      <c r="K107" s="26"/>
      <c r="L107" s="38"/>
    </row>
    <row r="108" spans="2:12" x14ac:dyDescent="0.35">
      <c r="B108" s="37"/>
      <c r="C108" s="26"/>
      <c r="D108" s="26"/>
      <c r="E108" s="26"/>
      <c r="F108" s="26"/>
      <c r="G108" s="26"/>
      <c r="H108" s="26"/>
      <c r="I108" s="26"/>
      <c r="J108" s="26"/>
      <c r="K108" s="26"/>
      <c r="L108" s="38"/>
    </row>
    <row r="109" spans="2:12" x14ac:dyDescent="0.35">
      <c r="B109" s="37"/>
      <c r="C109" s="26"/>
      <c r="D109" s="26"/>
      <c r="E109" s="26"/>
      <c r="F109" s="26"/>
      <c r="G109" s="26"/>
      <c r="H109" s="26"/>
      <c r="I109" s="26"/>
      <c r="J109" s="26"/>
      <c r="K109" s="26"/>
      <c r="L109" s="38"/>
    </row>
    <row r="110" spans="2:12" x14ac:dyDescent="0.35">
      <c r="B110" s="37"/>
      <c r="C110" s="26"/>
      <c r="D110" s="26"/>
      <c r="E110" s="26"/>
      <c r="F110" s="26"/>
      <c r="G110" s="26"/>
      <c r="H110" s="26"/>
      <c r="I110" s="26"/>
      <c r="J110" s="26"/>
      <c r="K110" s="26"/>
      <c r="L110" s="38"/>
    </row>
    <row r="111" spans="2:12" x14ac:dyDescent="0.35">
      <c r="B111" s="37"/>
      <c r="C111" s="26"/>
      <c r="D111" s="26"/>
      <c r="E111" s="26"/>
      <c r="F111" s="26"/>
      <c r="G111" s="26"/>
      <c r="H111" s="26"/>
      <c r="I111" s="26"/>
      <c r="J111" s="26"/>
      <c r="K111" s="26"/>
      <c r="L111" s="38"/>
    </row>
    <row r="112" spans="2:12" x14ac:dyDescent="0.35">
      <c r="B112" s="37"/>
      <c r="C112" s="26"/>
      <c r="D112" s="26"/>
      <c r="E112" s="26"/>
      <c r="F112" s="26"/>
      <c r="G112" s="26"/>
      <c r="H112" s="26"/>
      <c r="I112" s="26"/>
      <c r="J112" s="26"/>
      <c r="K112" s="26"/>
      <c r="L112" s="38"/>
    </row>
    <row r="113" spans="2:12" x14ac:dyDescent="0.35">
      <c r="B113" s="37"/>
      <c r="C113" s="26"/>
      <c r="D113" s="26"/>
      <c r="E113" s="26"/>
      <c r="F113" s="26"/>
      <c r="G113" s="26"/>
      <c r="H113" s="26"/>
      <c r="I113" s="26"/>
      <c r="J113" s="26"/>
      <c r="K113" s="26"/>
      <c r="L113" s="38"/>
    </row>
    <row r="114" spans="2:12" x14ac:dyDescent="0.35">
      <c r="B114" s="37"/>
      <c r="C114" s="28"/>
      <c r="D114" s="28"/>
      <c r="E114" s="28"/>
      <c r="F114" s="28"/>
      <c r="G114" s="28"/>
      <c r="H114" s="28"/>
      <c r="I114" s="28"/>
      <c r="J114" s="28"/>
      <c r="K114" s="28"/>
      <c r="L114" s="38"/>
    </row>
    <row r="115" spans="2:12" ht="15" thickBot="1" x14ac:dyDescent="0.4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2"/>
    </row>
  </sheetData>
  <mergeCells count="32">
    <mergeCell ref="B3:L3"/>
    <mergeCell ref="B5:L5"/>
    <mergeCell ref="B35:L35"/>
    <mergeCell ref="B72:L72"/>
    <mergeCell ref="B100:L100"/>
    <mergeCell ref="C40:H40"/>
    <mergeCell ref="C57:H57"/>
    <mergeCell ref="C63:H63"/>
    <mergeCell ref="C65:H65"/>
    <mergeCell ref="C68:H68"/>
    <mergeCell ref="I22:J22"/>
    <mergeCell ref="I29:K29"/>
    <mergeCell ref="D24:K24"/>
    <mergeCell ref="D25:K25"/>
    <mergeCell ref="D26:K26"/>
    <mergeCell ref="D29:F29"/>
    <mergeCell ref="C38:C39"/>
    <mergeCell ref="F38:F39"/>
    <mergeCell ref="G38:G39"/>
    <mergeCell ref="H38:H39"/>
    <mergeCell ref="D9:F9"/>
    <mergeCell ref="D10:F10"/>
    <mergeCell ref="D11:F11"/>
    <mergeCell ref="D12:F12"/>
    <mergeCell ref="D13:F13"/>
    <mergeCell ref="D20:F20"/>
    <mergeCell ref="D22:F22"/>
    <mergeCell ref="D32:F32"/>
    <mergeCell ref="D30:F30"/>
    <mergeCell ref="D18:F18"/>
    <mergeCell ref="D19:F19"/>
    <mergeCell ref="D28:F28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A2DCA6E-988F-47BF-8C54-263CC6451E8B}">
          <x14:formula1>
            <xm:f>Hoja2!$B$3:$B$6</xm:f>
          </x14:formula1>
          <xm:sqref>D20</xm:sqref>
        </x14:dataValidation>
        <x14:dataValidation type="list" allowBlank="1" showInputMessage="1" showErrorMessage="1" xr:uid="{F346BE3D-2E02-4AFF-95F8-110413EFCF6A}">
          <x14:formula1>
            <xm:f>Hoja2!$D$3:$D$5</xm:f>
          </x14:formula1>
          <xm:sqref>D32</xm:sqref>
        </x14:dataValidation>
        <x14:dataValidation type="list" allowBlank="1" showInputMessage="1" showErrorMessage="1" xr:uid="{5F1D5D09-04EB-4246-A6CC-1BDB03CC83D8}">
          <x14:formula1>
            <xm:f>Hoja2!$B$9:$B$17</xm:f>
          </x14:formula1>
          <xm:sqref>I22:J22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A6B8-2E17-4988-B5F5-C1635A457D8D}">
  <dimension ref="A2:E70"/>
  <sheetViews>
    <sheetView zoomScale="70" zoomScaleNormal="70" workbookViewId="0">
      <selection activeCell="B10" sqref="B10"/>
    </sheetView>
  </sheetViews>
  <sheetFormatPr baseColWidth="10" defaultRowHeight="14.5" x14ac:dyDescent="0.35"/>
  <cols>
    <col min="1" max="1" width="47.1796875" customWidth="1"/>
    <col min="2" max="2" width="62.1796875" bestFit="1" customWidth="1"/>
    <col min="3" max="3" width="44.81640625" bestFit="1" customWidth="1"/>
    <col min="4" max="4" width="29.81640625" bestFit="1" customWidth="1"/>
    <col min="5" max="5" width="44.81640625" bestFit="1" customWidth="1"/>
  </cols>
  <sheetData>
    <row r="2" spans="2:4" x14ac:dyDescent="0.35">
      <c r="B2" t="s">
        <v>83</v>
      </c>
      <c r="C2" t="str">
        <f>IFERROR(VLOOKUP(B2,'Matriz de Riesgos'!$AH$41:$AH$69,1,0),"")</f>
        <v/>
      </c>
      <c r="D2" t="s">
        <v>86</v>
      </c>
    </row>
    <row r="3" spans="2:4" x14ac:dyDescent="0.35">
      <c r="B3" t="s">
        <v>109</v>
      </c>
      <c r="C3" t="str">
        <f>IFERROR(VLOOKUP(B3,'Matriz de Riesgos'!$AH$41:$AH$69,1,0),"")</f>
        <v/>
      </c>
      <c r="D3" t="s">
        <v>86</v>
      </c>
    </row>
    <row r="4" spans="2:4" x14ac:dyDescent="0.35">
      <c r="B4" t="s">
        <v>112</v>
      </c>
      <c r="C4" t="str">
        <f>IFERROR(VLOOKUP(B4,'Matriz de Riesgos'!$AH$41:$AH$69,1,0),"")</f>
        <v/>
      </c>
      <c r="D4" t="s">
        <v>86</v>
      </c>
    </row>
    <row r="5" spans="2:4" x14ac:dyDescent="0.35">
      <c r="B5" t="s">
        <v>93</v>
      </c>
      <c r="C5" t="str">
        <f>IFERROR(VLOOKUP(B5,'Matriz de Riesgos'!$AH$41:$AH$69,1,0),"")</f>
        <v/>
      </c>
      <c r="D5" t="s">
        <v>86</v>
      </c>
    </row>
    <row r="6" spans="2:4" x14ac:dyDescent="0.35">
      <c r="B6" t="s">
        <v>96</v>
      </c>
      <c r="C6" t="str">
        <f>IFERROR(VLOOKUP(B6,'Matriz de Riesgos'!$AH$41:$AH$69,1,0),"")</f>
        <v/>
      </c>
      <c r="D6" t="s">
        <v>86</v>
      </c>
    </row>
    <row r="7" spans="2:4" x14ac:dyDescent="0.35">
      <c r="B7" t="s">
        <v>97</v>
      </c>
      <c r="C7" t="str">
        <f>IFERROR(VLOOKUP(B7,'Matriz de Riesgos'!$AH$41:$AH$69,1,0),"")</f>
        <v/>
      </c>
      <c r="D7" t="s">
        <v>86</v>
      </c>
    </row>
    <row r="8" spans="2:4" x14ac:dyDescent="0.35">
      <c r="B8" t="s">
        <v>98</v>
      </c>
      <c r="C8" t="str">
        <f>IFERROR(VLOOKUP(B8,'Matriz de Riesgos'!$AH$41:$AH$69,1,0),"")</f>
        <v/>
      </c>
      <c r="D8" t="s">
        <v>86</v>
      </c>
    </row>
    <row r="9" spans="2:4" x14ac:dyDescent="0.35">
      <c r="B9" t="s">
        <v>99</v>
      </c>
      <c r="C9" t="str">
        <f>IFERROR(VLOOKUP(B9,'Matriz de Riesgos'!$AH$41:$AH$69,1,0),"")</f>
        <v/>
      </c>
      <c r="D9" t="s">
        <v>86</v>
      </c>
    </row>
    <row r="10" spans="2:4" x14ac:dyDescent="0.35">
      <c r="B10" t="s">
        <v>101</v>
      </c>
      <c r="C10" t="str">
        <f>IFERROR(VLOOKUP(B10,'Matriz de Riesgos'!$AH$41:$AH$69,1,0),"")</f>
        <v/>
      </c>
      <c r="D10" t="s">
        <v>86</v>
      </c>
    </row>
    <row r="11" spans="2:4" x14ac:dyDescent="0.35">
      <c r="B11" t="s">
        <v>103</v>
      </c>
      <c r="C11" t="str">
        <f>IFERROR(VLOOKUP(B11,'Matriz de Riesgos'!$AH$41:$AH$69,1,0),"")</f>
        <v/>
      </c>
      <c r="D11" t="s">
        <v>86</v>
      </c>
    </row>
    <row r="12" spans="2:4" x14ac:dyDescent="0.35">
      <c r="B12" t="s">
        <v>104</v>
      </c>
      <c r="C12" t="str">
        <f>IFERROR(VLOOKUP(B12,'Matriz de Riesgos'!$AH$41:$AH$69,1,0),"")</f>
        <v/>
      </c>
      <c r="D12" t="s">
        <v>86</v>
      </c>
    </row>
    <row r="13" spans="2:4" x14ac:dyDescent="0.35">
      <c r="B13" t="s">
        <v>106</v>
      </c>
      <c r="C13" t="str">
        <f>IFERROR(VLOOKUP(B13,'Matriz de Riesgos'!$AH$41:$AH$69,1,0),"")</f>
        <v/>
      </c>
      <c r="D13" t="s">
        <v>86</v>
      </c>
    </row>
    <row r="14" spans="2:4" x14ac:dyDescent="0.35">
      <c r="B14" t="s">
        <v>107</v>
      </c>
      <c r="C14" t="str">
        <f>IFERROR(VLOOKUP(B14,'Matriz de Riesgos'!$AH$41:$AH$69,1,0),"")</f>
        <v/>
      </c>
      <c r="D14" t="s">
        <v>86</v>
      </c>
    </row>
    <row r="15" spans="2:4" x14ac:dyDescent="0.35">
      <c r="B15" t="s">
        <v>108</v>
      </c>
      <c r="C15" t="str">
        <f>IFERROR(VLOOKUP(B15,'Matriz de Riesgos'!$AH$41:$AH$69,1,0),"")</f>
        <v/>
      </c>
      <c r="D15" t="s">
        <v>86</v>
      </c>
    </row>
    <row r="16" spans="2:4" x14ac:dyDescent="0.35">
      <c r="B16" t="s">
        <v>110</v>
      </c>
      <c r="C16" t="str">
        <f>IFERROR(VLOOKUP(B16,'Matriz de Riesgos'!$AH$41:$AH$69,1,0),"")</f>
        <v/>
      </c>
      <c r="D16" t="s">
        <v>86</v>
      </c>
    </row>
    <row r="17" spans="1:5" x14ac:dyDescent="0.35">
      <c r="B17" t="s">
        <v>85</v>
      </c>
      <c r="C17" t="str">
        <f>IFERROR(VLOOKUP(B17,'Matriz de Riesgos'!$AH$41:$AH$69,1,0),"")</f>
        <v/>
      </c>
      <c r="D17" t="s">
        <v>86</v>
      </c>
    </row>
    <row r="18" spans="1:5" x14ac:dyDescent="0.35">
      <c r="B18" t="s">
        <v>100</v>
      </c>
      <c r="C18" t="str">
        <f>IFERROR(VLOOKUP(B18,'Matriz de Riesgos'!$AH$41:$AH$69,1,0),"")</f>
        <v/>
      </c>
      <c r="D18" t="s">
        <v>86</v>
      </c>
    </row>
    <row r="19" spans="1:5" x14ac:dyDescent="0.35">
      <c r="B19" t="s">
        <v>102</v>
      </c>
      <c r="C19" t="str">
        <f>IFERROR(VLOOKUP(B19,'Matriz de Riesgos'!$AH$41:$AH$69,1,0),"")</f>
        <v/>
      </c>
      <c r="D19" t="s">
        <v>86</v>
      </c>
    </row>
    <row r="20" spans="1:5" x14ac:dyDescent="0.35">
      <c r="B20" t="s">
        <v>105</v>
      </c>
      <c r="C20" t="str">
        <f>IFERROR(VLOOKUP(B20,'Matriz de Riesgos'!$AH$41:$AH$69,1,0),"")</f>
        <v/>
      </c>
      <c r="D20" t="s">
        <v>86</v>
      </c>
    </row>
    <row r="21" spans="1:5" x14ac:dyDescent="0.35">
      <c r="B21" t="s">
        <v>111</v>
      </c>
      <c r="C21" t="str">
        <f>IFERROR(VLOOKUP(B21,'Matriz de Riesgos'!$AH$41:$AH$69,1,0),"")</f>
        <v/>
      </c>
      <c r="D21" t="s">
        <v>86</v>
      </c>
    </row>
    <row r="29" spans="1:5" x14ac:dyDescent="0.35">
      <c r="A29" t="s">
        <v>83</v>
      </c>
      <c r="B29" t="s">
        <v>83</v>
      </c>
      <c r="C29" t="str">
        <f>IFERROR(VLOOKUP(A29,'Matriz de Riesgos'!$AH$41:$AH$69,1,0),"")</f>
        <v/>
      </c>
      <c r="D29" t="str">
        <f>IF(SUM(E29)&gt;0,"X","")</f>
        <v/>
      </c>
      <c r="E29" t="str">
        <f t="shared" ref="E29:E70" si="0">IF(C29="","",1)</f>
        <v/>
      </c>
    </row>
    <row r="30" spans="1:5" x14ac:dyDescent="0.35">
      <c r="A30" t="s">
        <v>109</v>
      </c>
      <c r="B30" t="s">
        <v>109</v>
      </c>
      <c r="C30" t="str">
        <f>IFERROR(VLOOKUP(A30,'Matriz de Riesgos'!$AH$41:$AH$69,1,0),"")</f>
        <v/>
      </c>
      <c r="D30" t="str">
        <f>IF(SUM(E30)&gt;0,"X","")</f>
        <v/>
      </c>
      <c r="E30" t="str">
        <f t="shared" si="0"/>
        <v/>
      </c>
    </row>
    <row r="31" spans="1:5" x14ac:dyDescent="0.35">
      <c r="A31" t="s">
        <v>112</v>
      </c>
      <c r="B31" t="s">
        <v>112</v>
      </c>
      <c r="C31" t="str">
        <f>IFERROR(VLOOKUP(A31,'Matriz de Riesgos'!$AH$41:$AH$69,1,0),"")</f>
        <v/>
      </c>
      <c r="D31" t="str">
        <f>IF(SUM(E31)&gt;0,"X","")</f>
        <v/>
      </c>
      <c r="E31" t="str">
        <f t="shared" si="0"/>
        <v/>
      </c>
    </row>
    <row r="32" spans="1:5" x14ac:dyDescent="0.35">
      <c r="A32" t="s">
        <v>93</v>
      </c>
      <c r="B32" t="s">
        <v>50</v>
      </c>
      <c r="C32" t="str">
        <f>IFERROR(VLOOKUP(A32,'Matriz de Riesgos'!$AH$41:$AH$69,1,0),"")</f>
        <v/>
      </c>
      <c r="D32" t="str">
        <f>IF(SUM($E$32:$E$33)&gt;0,"X","")</f>
        <v/>
      </c>
      <c r="E32" t="str">
        <f t="shared" si="0"/>
        <v/>
      </c>
    </row>
    <row r="33" spans="1:5" x14ac:dyDescent="0.35">
      <c r="A33" t="s">
        <v>108</v>
      </c>
      <c r="B33" t="s">
        <v>50</v>
      </c>
      <c r="C33" t="str">
        <f>IFERROR(VLOOKUP(A33,'Matriz de Riesgos'!$AH$41:$AH$69,1,0),"")</f>
        <v/>
      </c>
      <c r="D33" t="str">
        <f>IF(SUM($E$32:$E$33)&gt;0,"X","")</f>
        <v/>
      </c>
      <c r="E33" t="str">
        <f t="shared" si="0"/>
        <v/>
      </c>
    </row>
    <row r="34" spans="1:5" x14ac:dyDescent="0.35">
      <c r="A34" t="s">
        <v>93</v>
      </c>
      <c r="B34" t="s">
        <v>84</v>
      </c>
      <c r="C34" t="str">
        <f>IFERROR(VLOOKUP(A34,'Matriz de Riesgos'!$AH$41:$AH$69,1,0),"")</f>
        <v/>
      </c>
      <c r="D34" t="str">
        <f>IF(SUM($E$34:$E$44)&gt;0,"X","")</f>
        <v/>
      </c>
      <c r="E34" t="str">
        <f t="shared" si="0"/>
        <v/>
      </c>
    </row>
    <row r="35" spans="1:5" x14ac:dyDescent="0.35">
      <c r="A35" t="s">
        <v>96</v>
      </c>
      <c r="B35" t="s">
        <v>84</v>
      </c>
      <c r="C35" t="str">
        <f>IFERROR(VLOOKUP(A35,'Matriz de Riesgos'!$AH$41:$AH$69,1,0),"")</f>
        <v/>
      </c>
      <c r="D35" t="str">
        <f t="shared" ref="D35:D44" si="1">IF(SUM($E$34:$E$44)&gt;0,"X","")</f>
        <v/>
      </c>
      <c r="E35" t="str">
        <f t="shared" si="0"/>
        <v/>
      </c>
    </row>
    <row r="36" spans="1:5" x14ac:dyDescent="0.35">
      <c r="A36" t="s">
        <v>97</v>
      </c>
      <c r="B36" t="s">
        <v>84</v>
      </c>
      <c r="C36" t="str">
        <f>IFERROR(VLOOKUP(A36,'Matriz de Riesgos'!$AH$41:$AH$69,1,0),"")</f>
        <v/>
      </c>
      <c r="D36" t="str">
        <f t="shared" si="1"/>
        <v/>
      </c>
      <c r="E36" t="str">
        <f t="shared" si="0"/>
        <v/>
      </c>
    </row>
    <row r="37" spans="1:5" x14ac:dyDescent="0.35">
      <c r="A37" t="s">
        <v>98</v>
      </c>
      <c r="B37" t="s">
        <v>84</v>
      </c>
      <c r="C37" t="str">
        <f>IFERROR(VLOOKUP(A37,'Matriz de Riesgos'!$AH$41:$AH$69,1,0),"")</f>
        <v/>
      </c>
      <c r="D37" t="str">
        <f t="shared" si="1"/>
        <v/>
      </c>
      <c r="E37" t="str">
        <f t="shared" si="0"/>
        <v/>
      </c>
    </row>
    <row r="38" spans="1:5" x14ac:dyDescent="0.35">
      <c r="A38" t="s">
        <v>99</v>
      </c>
      <c r="B38" t="s">
        <v>84</v>
      </c>
      <c r="C38" t="str">
        <f>IFERROR(VLOOKUP(A38,'Matriz de Riesgos'!$AH$41:$AH$69,1,0),"")</f>
        <v/>
      </c>
      <c r="D38" t="str">
        <f t="shared" si="1"/>
        <v/>
      </c>
      <c r="E38" t="str">
        <f t="shared" si="0"/>
        <v/>
      </c>
    </row>
    <row r="39" spans="1:5" x14ac:dyDescent="0.35">
      <c r="A39" t="s">
        <v>101</v>
      </c>
      <c r="B39" t="s">
        <v>84</v>
      </c>
      <c r="C39" t="str">
        <f>IFERROR(VLOOKUP(A39,'Matriz de Riesgos'!$AH$41:$AH$69,1,0),"")</f>
        <v/>
      </c>
      <c r="D39" t="str">
        <f t="shared" si="1"/>
        <v/>
      </c>
      <c r="E39" t="str">
        <f t="shared" si="0"/>
        <v/>
      </c>
    </row>
    <row r="40" spans="1:5" x14ac:dyDescent="0.35">
      <c r="A40" t="s">
        <v>103</v>
      </c>
      <c r="B40" t="s">
        <v>84</v>
      </c>
      <c r="C40" t="str">
        <f>IFERROR(VLOOKUP(A40,'Matriz de Riesgos'!$AH$41:$AH$69,1,0),"")</f>
        <v/>
      </c>
      <c r="D40" t="str">
        <f t="shared" si="1"/>
        <v/>
      </c>
      <c r="E40" t="str">
        <f t="shared" si="0"/>
        <v/>
      </c>
    </row>
    <row r="41" spans="1:5" x14ac:dyDescent="0.35">
      <c r="A41" t="s">
        <v>104</v>
      </c>
      <c r="B41" t="s">
        <v>84</v>
      </c>
      <c r="C41" t="str">
        <f>IFERROR(VLOOKUP(A41,'Matriz de Riesgos'!$AH$41:$AH$69,1,0),"")</f>
        <v/>
      </c>
      <c r="D41" t="str">
        <f t="shared" si="1"/>
        <v/>
      </c>
      <c r="E41" t="str">
        <f t="shared" si="0"/>
        <v/>
      </c>
    </row>
    <row r="42" spans="1:5" x14ac:dyDescent="0.35">
      <c r="A42" t="s">
        <v>106</v>
      </c>
      <c r="B42" t="s">
        <v>84</v>
      </c>
      <c r="C42" t="str">
        <f>IFERROR(VLOOKUP(A42,'Matriz de Riesgos'!$AH$41:$AH$69,1,0),"")</f>
        <v/>
      </c>
      <c r="D42" t="str">
        <f t="shared" si="1"/>
        <v/>
      </c>
      <c r="E42" t="str">
        <f t="shared" si="0"/>
        <v/>
      </c>
    </row>
    <row r="43" spans="1:5" x14ac:dyDescent="0.35">
      <c r="A43" t="s">
        <v>108</v>
      </c>
      <c r="B43" t="s">
        <v>84</v>
      </c>
      <c r="C43" t="str">
        <f>IFERROR(VLOOKUP(A43,'Matriz de Riesgos'!$AH$41:$AH$69,1,0),"")</f>
        <v/>
      </c>
      <c r="D43" t="str">
        <f t="shared" si="1"/>
        <v/>
      </c>
      <c r="E43" t="str">
        <f t="shared" si="0"/>
        <v/>
      </c>
    </row>
    <row r="44" spans="1:5" x14ac:dyDescent="0.35">
      <c r="A44" t="s">
        <v>110</v>
      </c>
      <c r="B44" t="s">
        <v>84</v>
      </c>
      <c r="C44" t="str">
        <f>IFERROR(VLOOKUP(A44,'Matriz de Riesgos'!$AH$41:$AH$69,1,0),"")</f>
        <v/>
      </c>
      <c r="D44" t="str">
        <f t="shared" si="1"/>
        <v/>
      </c>
      <c r="E44" t="str">
        <f t="shared" si="0"/>
        <v/>
      </c>
    </row>
    <row r="45" spans="1:5" x14ac:dyDescent="0.35">
      <c r="A45" t="s">
        <v>97</v>
      </c>
      <c r="B45" t="s">
        <v>114</v>
      </c>
      <c r="C45" t="str">
        <f>IFERROR(VLOOKUP(A45,'Matriz de Riesgos'!$AH$41:$AH$69,1,0),"")</f>
        <v/>
      </c>
      <c r="D45" t="str">
        <f>IF(SUM(E45)&gt;0,"X","")</f>
        <v/>
      </c>
      <c r="E45" t="str">
        <f t="shared" si="0"/>
        <v/>
      </c>
    </row>
    <row r="46" spans="1:5" x14ac:dyDescent="0.35">
      <c r="A46" t="s">
        <v>98</v>
      </c>
      <c r="B46" t="s">
        <v>115</v>
      </c>
      <c r="C46" t="str">
        <f>IFERROR(VLOOKUP(A46,'Matriz de Riesgos'!$AH$41:$AH$69,1,0),"")</f>
        <v/>
      </c>
      <c r="D46" t="str">
        <f>IF(SUM(E46)&gt;0,"X","")</f>
        <v/>
      </c>
      <c r="E46" t="str">
        <f t="shared" si="0"/>
        <v/>
      </c>
    </row>
    <row r="47" spans="1:5" x14ac:dyDescent="0.35">
      <c r="A47" t="s">
        <v>99</v>
      </c>
      <c r="B47" t="s">
        <v>116</v>
      </c>
      <c r="C47" t="str">
        <f>IFERROR(VLOOKUP(A47,'Matriz de Riesgos'!$AH$41:$AH$69,1,0),"")</f>
        <v/>
      </c>
      <c r="D47" t="str">
        <f>IF(SUM($E$47:$E$51)&gt;0,"X","")</f>
        <v/>
      </c>
      <c r="E47" t="str">
        <f t="shared" si="0"/>
        <v/>
      </c>
    </row>
    <row r="48" spans="1:5" x14ac:dyDescent="0.35">
      <c r="A48" t="s">
        <v>106</v>
      </c>
      <c r="B48" t="s">
        <v>116</v>
      </c>
      <c r="C48" t="str">
        <f>IFERROR(VLOOKUP(A48,'Matriz de Riesgos'!$AH$41:$AH$69,1,0),"")</f>
        <v/>
      </c>
      <c r="D48" t="str">
        <f t="shared" ref="D48:D51" si="2">IF(SUM($E$47:$E$51)&gt;0,"X","")</f>
        <v/>
      </c>
      <c r="E48" t="str">
        <f t="shared" si="0"/>
        <v/>
      </c>
    </row>
    <row r="49" spans="1:5" x14ac:dyDescent="0.35">
      <c r="A49" t="s">
        <v>107</v>
      </c>
      <c r="B49" t="s">
        <v>116</v>
      </c>
      <c r="C49" t="str">
        <f>IFERROR(VLOOKUP(A49,'Matriz de Riesgos'!$AH$41:$AH$69,1,0),"")</f>
        <v/>
      </c>
      <c r="D49" t="str">
        <f t="shared" si="2"/>
        <v/>
      </c>
      <c r="E49" t="str">
        <f t="shared" si="0"/>
        <v/>
      </c>
    </row>
    <row r="50" spans="1:5" x14ac:dyDescent="0.35">
      <c r="A50" t="s">
        <v>108</v>
      </c>
      <c r="B50" t="s">
        <v>116</v>
      </c>
      <c r="C50" t="str">
        <f>IFERROR(VLOOKUP(A50,'Matriz de Riesgos'!$AH$41:$AH$69,1,0),"")</f>
        <v/>
      </c>
      <c r="D50" t="str">
        <f t="shared" si="2"/>
        <v/>
      </c>
      <c r="E50" t="str">
        <f t="shared" si="0"/>
        <v/>
      </c>
    </row>
    <row r="51" spans="1:5" x14ac:dyDescent="0.35">
      <c r="A51" t="s">
        <v>100</v>
      </c>
      <c r="B51" t="s">
        <v>116</v>
      </c>
      <c r="C51" t="str">
        <f>IFERROR(VLOOKUP(A51,'Matriz de Riesgos'!$AH$41:$AH$69,1,0),"")</f>
        <v/>
      </c>
      <c r="D51" t="str">
        <f t="shared" si="2"/>
        <v/>
      </c>
      <c r="E51" t="str">
        <f t="shared" si="0"/>
        <v/>
      </c>
    </row>
    <row r="52" spans="1:5" x14ac:dyDescent="0.35">
      <c r="A52" t="s">
        <v>101</v>
      </c>
      <c r="B52" t="s">
        <v>117</v>
      </c>
      <c r="C52" t="str">
        <f>IFERROR(VLOOKUP(A52,'Matriz de Riesgos'!$AH$41:$AH$69,1,0),"")</f>
        <v/>
      </c>
      <c r="D52" t="str">
        <f>IF(SUM($E$52:$E$53)&gt;0,"X","")</f>
        <v/>
      </c>
      <c r="E52" t="str">
        <f t="shared" si="0"/>
        <v/>
      </c>
    </row>
    <row r="53" spans="1:5" x14ac:dyDescent="0.35">
      <c r="A53" t="s">
        <v>102</v>
      </c>
      <c r="B53" t="s">
        <v>117</v>
      </c>
      <c r="C53" t="str">
        <f>IFERROR(VLOOKUP(A53,'Matriz de Riesgos'!$AH$41:$AH$69,1,0),"")</f>
        <v/>
      </c>
      <c r="D53" t="str">
        <f>IF(SUM($E$52:$E$53)&gt;0,"X","")</f>
        <v/>
      </c>
      <c r="E53" t="str">
        <f t="shared" si="0"/>
        <v/>
      </c>
    </row>
    <row r="54" spans="1:5" x14ac:dyDescent="0.35">
      <c r="A54" t="s">
        <v>101</v>
      </c>
      <c r="B54" t="s">
        <v>118</v>
      </c>
      <c r="C54" t="str">
        <f>IFERROR(VLOOKUP(A54,'Matriz de Riesgos'!$AH$41:$AH$69,1,0),"")</f>
        <v/>
      </c>
      <c r="D54" t="str">
        <f>IF(SUM($E$54:$E$55)&gt;0,"X","")</f>
        <v/>
      </c>
      <c r="E54" t="str">
        <f t="shared" si="0"/>
        <v/>
      </c>
    </row>
    <row r="55" spans="1:5" x14ac:dyDescent="0.35">
      <c r="A55" t="s">
        <v>103</v>
      </c>
      <c r="B55" t="s">
        <v>118</v>
      </c>
      <c r="C55" t="str">
        <f>IFERROR(VLOOKUP(A55,'Matriz de Riesgos'!$AH$41:$AH$69,1,0),"")</f>
        <v/>
      </c>
      <c r="D55" t="str">
        <f>IF(SUM($E$54:$E$55)&gt;0,"X","")</f>
        <v/>
      </c>
      <c r="E55" t="str">
        <f t="shared" si="0"/>
        <v/>
      </c>
    </row>
    <row r="56" spans="1:5" x14ac:dyDescent="0.35">
      <c r="A56" t="s">
        <v>104</v>
      </c>
      <c r="B56" t="s">
        <v>105</v>
      </c>
      <c r="C56" t="str">
        <f>IFERROR(VLOOKUP(A56,'Matriz de Riesgos'!$AH$41:$AH$69,1,0),"")</f>
        <v/>
      </c>
      <c r="D56" t="str">
        <f>IF(SUM($E$56:$E$57)&gt;0,"X","")</f>
        <v/>
      </c>
      <c r="E56" t="str">
        <f t="shared" si="0"/>
        <v/>
      </c>
    </row>
    <row r="57" spans="1:5" x14ac:dyDescent="0.35">
      <c r="A57" t="s">
        <v>105</v>
      </c>
      <c r="B57" t="s">
        <v>105</v>
      </c>
      <c r="C57" t="str">
        <f>IFERROR(VLOOKUP(A57,'Matriz de Riesgos'!$AH$41:$AH$69,1,0),"")</f>
        <v/>
      </c>
      <c r="D57" t="str">
        <f>IF(SUM($E$56:$E$57)&gt;0,"X","")</f>
        <v/>
      </c>
      <c r="E57" t="str">
        <f t="shared" si="0"/>
        <v/>
      </c>
    </row>
    <row r="58" spans="1:5" x14ac:dyDescent="0.35">
      <c r="A58" t="s">
        <v>110</v>
      </c>
      <c r="B58" t="s">
        <v>111</v>
      </c>
      <c r="C58" t="str">
        <f>IFERROR(VLOOKUP(A58,'Matriz de Riesgos'!$AH$41:$AH$69,1,0),"")</f>
        <v/>
      </c>
      <c r="D58" t="str">
        <f>IF(SUM($E$58:$E$59)&gt;0,"X","")</f>
        <v/>
      </c>
      <c r="E58" t="str">
        <f t="shared" si="0"/>
        <v/>
      </c>
    </row>
    <row r="59" spans="1:5" x14ac:dyDescent="0.35">
      <c r="A59" t="s">
        <v>111</v>
      </c>
      <c r="B59" t="s">
        <v>111</v>
      </c>
      <c r="C59" t="str">
        <f>IFERROR(VLOOKUP(A59,'Matriz de Riesgos'!$AH$41:$AH$69,1,0),"")</f>
        <v/>
      </c>
      <c r="D59" t="str">
        <f>IF(SUM($E$58:$E$59)&gt;0,"X","")</f>
        <v/>
      </c>
      <c r="E59" t="str">
        <f t="shared" si="0"/>
        <v/>
      </c>
    </row>
    <row r="60" spans="1:5" x14ac:dyDescent="0.35">
      <c r="A60" t="s">
        <v>93</v>
      </c>
      <c r="B60" t="s">
        <v>85</v>
      </c>
      <c r="C60" t="str">
        <f>IFERROR(VLOOKUP(A60,'Matriz de Riesgos'!$AH$41:$AH$69,1,0),"")</f>
        <v/>
      </c>
      <c r="D60" t="str">
        <f t="shared" ref="D60" si="3">IF(SUM($E$60:$E$70)&gt;0,"X","")</f>
        <v/>
      </c>
      <c r="E60" t="str">
        <f t="shared" si="0"/>
        <v/>
      </c>
    </row>
    <row r="61" spans="1:5" x14ac:dyDescent="0.35">
      <c r="A61" t="s">
        <v>96</v>
      </c>
      <c r="B61" t="s">
        <v>85</v>
      </c>
      <c r="C61" t="str">
        <f>IFERROR(VLOOKUP(A61,'Matriz de Riesgos'!$AH$41:$AH$69,1,0),"")</f>
        <v/>
      </c>
      <c r="D61" t="str">
        <f>IF(SUM($E$60:$E$70)&gt;0,"X","")</f>
        <v/>
      </c>
      <c r="E61" t="str">
        <f t="shared" si="0"/>
        <v/>
      </c>
    </row>
    <row r="62" spans="1:5" x14ac:dyDescent="0.35">
      <c r="A62" t="s">
        <v>97</v>
      </c>
      <c r="B62" t="s">
        <v>85</v>
      </c>
      <c r="C62" t="str">
        <f>IFERROR(VLOOKUP(A62,'Matriz de Riesgos'!$AH$41:$AH$69,1,0),"")</f>
        <v/>
      </c>
      <c r="D62" t="str">
        <f t="shared" ref="D62:D70" si="4">IF(SUM($E$60:$E$70)&gt;0,"X","")</f>
        <v/>
      </c>
      <c r="E62" t="str">
        <f t="shared" si="0"/>
        <v/>
      </c>
    </row>
    <row r="63" spans="1:5" x14ac:dyDescent="0.35">
      <c r="A63" t="s">
        <v>98</v>
      </c>
      <c r="B63" t="s">
        <v>85</v>
      </c>
      <c r="C63" t="str">
        <f>IFERROR(VLOOKUP(A63,'Matriz de Riesgos'!$AH$41:$AH$69,1,0),"")</f>
        <v/>
      </c>
      <c r="D63" t="str">
        <f t="shared" si="4"/>
        <v/>
      </c>
      <c r="E63" t="str">
        <f t="shared" si="0"/>
        <v/>
      </c>
    </row>
    <row r="64" spans="1:5" x14ac:dyDescent="0.35">
      <c r="A64" t="s">
        <v>99</v>
      </c>
      <c r="B64" t="s">
        <v>85</v>
      </c>
      <c r="C64" t="str">
        <f>IFERROR(VLOOKUP(A64,'Matriz de Riesgos'!$AH$41:$AH$69,1,0),"")</f>
        <v/>
      </c>
      <c r="D64" t="str">
        <f t="shared" si="4"/>
        <v/>
      </c>
      <c r="E64" t="str">
        <f t="shared" si="0"/>
        <v/>
      </c>
    </row>
    <row r="65" spans="1:5" x14ac:dyDescent="0.35">
      <c r="A65" t="s">
        <v>101</v>
      </c>
      <c r="B65" t="s">
        <v>85</v>
      </c>
      <c r="C65" t="str">
        <f>IFERROR(VLOOKUP(A65,'Matriz de Riesgos'!$AH$41:$AH$69,1,0),"")</f>
        <v/>
      </c>
      <c r="D65" t="str">
        <f t="shared" si="4"/>
        <v/>
      </c>
      <c r="E65" t="str">
        <f t="shared" si="0"/>
        <v/>
      </c>
    </row>
    <row r="66" spans="1:5" x14ac:dyDescent="0.35">
      <c r="A66" t="s">
        <v>103</v>
      </c>
      <c r="B66" t="s">
        <v>85</v>
      </c>
      <c r="C66" t="str">
        <f>IFERROR(VLOOKUP(A66,'Matriz de Riesgos'!$AH$41:$AH$69,1,0),"")</f>
        <v/>
      </c>
      <c r="D66" t="str">
        <f t="shared" si="4"/>
        <v/>
      </c>
      <c r="E66" t="str">
        <f t="shared" si="0"/>
        <v/>
      </c>
    </row>
    <row r="67" spans="1:5" x14ac:dyDescent="0.35">
      <c r="A67" t="s">
        <v>108</v>
      </c>
      <c r="B67" t="s">
        <v>85</v>
      </c>
      <c r="C67" t="str">
        <f>IFERROR(VLOOKUP(A67,'Matriz de Riesgos'!$AH$41:$AH$69,1,0),"")</f>
        <v/>
      </c>
      <c r="D67" t="str">
        <f t="shared" si="4"/>
        <v/>
      </c>
      <c r="E67" t="str">
        <f t="shared" si="0"/>
        <v/>
      </c>
    </row>
    <row r="68" spans="1:5" x14ac:dyDescent="0.35">
      <c r="A68" t="s">
        <v>85</v>
      </c>
      <c r="B68" t="s">
        <v>85</v>
      </c>
      <c r="C68" t="str">
        <f>IFERROR(VLOOKUP(A68,'Matriz de Riesgos'!$AH$41:$AH$69,1,0),"")</f>
        <v/>
      </c>
      <c r="D68" t="str">
        <f t="shared" si="4"/>
        <v/>
      </c>
      <c r="E68" t="str">
        <f t="shared" si="0"/>
        <v/>
      </c>
    </row>
    <row r="69" spans="1:5" x14ac:dyDescent="0.35">
      <c r="A69" t="s">
        <v>100</v>
      </c>
      <c r="B69" t="s">
        <v>85</v>
      </c>
      <c r="C69" t="str">
        <f>IFERROR(VLOOKUP(A69,'Matriz de Riesgos'!$AH$41:$AH$69,1,0),"")</f>
        <v/>
      </c>
      <c r="D69" t="str">
        <f t="shared" si="4"/>
        <v/>
      </c>
      <c r="E69" t="str">
        <f t="shared" si="0"/>
        <v/>
      </c>
    </row>
    <row r="70" spans="1:5" x14ac:dyDescent="0.35">
      <c r="A70" t="s">
        <v>102</v>
      </c>
      <c r="B70" t="s">
        <v>85</v>
      </c>
      <c r="C70" t="str">
        <f>IFERROR(VLOOKUP(A70,'Matriz de Riesgos'!$AH$41:$AH$69,1,0),"")</f>
        <v/>
      </c>
      <c r="D70" t="str">
        <f t="shared" si="4"/>
        <v/>
      </c>
      <c r="E70" t="str">
        <f t="shared" si="0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BE6A4-A7A1-4768-A811-1BD8F3E5D203}">
  <dimension ref="B2:D17"/>
  <sheetViews>
    <sheetView workbookViewId="0">
      <selection activeCell="B17" sqref="B17"/>
    </sheetView>
  </sheetViews>
  <sheetFormatPr baseColWidth="10" defaultRowHeight="14.5" x14ac:dyDescent="0.35"/>
  <cols>
    <col min="2" max="2" width="24.54296875" bestFit="1" customWidth="1"/>
    <col min="4" max="4" width="24.54296875" bestFit="1" customWidth="1"/>
  </cols>
  <sheetData>
    <row r="2" spans="2:4" x14ac:dyDescent="0.35">
      <c r="B2" s="5" t="s">
        <v>26</v>
      </c>
      <c r="D2" s="2" t="s">
        <v>27</v>
      </c>
    </row>
    <row r="3" spans="2:4" x14ac:dyDescent="0.35">
      <c r="B3" s="1" t="s">
        <v>25</v>
      </c>
      <c r="D3" t="s">
        <v>25</v>
      </c>
    </row>
    <row r="4" spans="2:4" x14ac:dyDescent="0.35">
      <c r="B4" s="1" t="s">
        <v>20</v>
      </c>
      <c r="D4" t="s">
        <v>28</v>
      </c>
    </row>
    <row r="5" spans="2:4" x14ac:dyDescent="0.35">
      <c r="B5" s="1" t="s">
        <v>21</v>
      </c>
      <c r="D5" t="s">
        <v>29</v>
      </c>
    </row>
    <row r="6" spans="2:4" x14ac:dyDescent="0.35">
      <c r="B6" s="1" t="s">
        <v>22</v>
      </c>
    </row>
    <row r="8" spans="2:4" x14ac:dyDescent="0.35">
      <c r="B8" s="5" t="s">
        <v>30</v>
      </c>
    </row>
    <row r="9" spans="2:4" x14ac:dyDescent="0.35">
      <c r="B9" s="1" t="s">
        <v>25</v>
      </c>
    </row>
    <row r="10" spans="2:4" x14ac:dyDescent="0.35">
      <c r="B10" s="1" t="s">
        <v>32</v>
      </c>
    </row>
    <row r="11" spans="2:4" x14ac:dyDescent="0.35">
      <c r="B11" s="1" t="s">
        <v>33</v>
      </c>
    </row>
    <row r="12" spans="2:4" x14ac:dyDescent="0.35">
      <c r="B12" s="1" t="s">
        <v>34</v>
      </c>
    </row>
    <row r="13" spans="2:4" x14ac:dyDescent="0.35">
      <c r="B13" s="1" t="s">
        <v>35</v>
      </c>
    </row>
    <row r="14" spans="2:4" x14ac:dyDescent="0.35">
      <c r="B14" s="1" t="s">
        <v>36</v>
      </c>
    </row>
    <row r="15" spans="2:4" x14ac:dyDescent="0.35">
      <c r="B15" s="1" t="s">
        <v>37</v>
      </c>
    </row>
    <row r="16" spans="2:4" x14ac:dyDescent="0.35">
      <c r="B16" s="1" t="s">
        <v>38</v>
      </c>
    </row>
    <row r="17" spans="2:2" x14ac:dyDescent="0.35">
      <c r="B17" s="1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EE80-CEA5-4098-84CE-E82B7179A366}">
  <dimension ref="B2:H36"/>
  <sheetViews>
    <sheetView topLeftCell="B1" zoomScale="55" zoomScaleNormal="55" workbookViewId="0">
      <pane xSplit="1" ySplit="2" topLeftCell="F3" activePane="bottomRight" state="frozen"/>
      <selection activeCell="B1" sqref="B1"/>
      <selection pane="topRight" activeCell="C1" sqref="C1"/>
      <selection pane="bottomLeft" activeCell="B3" sqref="B3"/>
      <selection pane="bottomRight" activeCell="F1" sqref="F1"/>
    </sheetView>
  </sheetViews>
  <sheetFormatPr baseColWidth="10" defaultRowHeight="14.5" x14ac:dyDescent="0.35"/>
  <cols>
    <col min="1" max="1" width="3.81640625" customWidth="1"/>
    <col min="2" max="2" width="40" customWidth="1"/>
    <col min="3" max="3" width="44.7265625" bestFit="1" customWidth="1"/>
    <col min="4" max="4" width="62.1796875" bestFit="1" customWidth="1"/>
    <col min="5" max="5" width="30.453125" bestFit="1" customWidth="1"/>
    <col min="6" max="6" width="39.81640625" bestFit="1" customWidth="1"/>
    <col min="7" max="7" width="31.7265625" bestFit="1" customWidth="1"/>
    <col min="8" max="8" width="41" bestFit="1" customWidth="1"/>
  </cols>
  <sheetData>
    <row r="2" spans="2:8" x14ac:dyDescent="0.35">
      <c r="B2" s="2" t="s">
        <v>41</v>
      </c>
      <c r="C2" s="5" t="s">
        <v>87</v>
      </c>
      <c r="D2" s="5" t="s">
        <v>88</v>
      </c>
      <c r="E2" s="5" t="s">
        <v>89</v>
      </c>
      <c r="F2" s="5" t="s">
        <v>90</v>
      </c>
      <c r="G2" s="5" t="s">
        <v>91</v>
      </c>
      <c r="H2" s="5" t="s">
        <v>92</v>
      </c>
    </row>
    <row r="3" spans="2:8" x14ac:dyDescent="0.35">
      <c r="B3" s="13" t="s">
        <v>49</v>
      </c>
    </row>
    <row r="4" spans="2:8" x14ac:dyDescent="0.35">
      <c r="B4" s="14" t="s">
        <v>50</v>
      </c>
      <c r="C4" t="s">
        <v>83</v>
      </c>
      <c r="D4" t="s">
        <v>93</v>
      </c>
      <c r="E4" t="s">
        <v>85</v>
      </c>
      <c r="F4" t="s">
        <v>94</v>
      </c>
      <c r="G4" t="s">
        <v>95</v>
      </c>
      <c r="H4" t="s">
        <v>34</v>
      </c>
    </row>
    <row r="5" spans="2:8" x14ac:dyDescent="0.35">
      <c r="B5" s="15" t="s">
        <v>51</v>
      </c>
      <c r="C5" t="s">
        <v>83</v>
      </c>
      <c r="D5" t="s">
        <v>96</v>
      </c>
      <c r="E5" t="s">
        <v>85</v>
      </c>
      <c r="F5" t="s">
        <v>94</v>
      </c>
      <c r="G5" t="s">
        <v>95</v>
      </c>
      <c r="H5" t="s">
        <v>34</v>
      </c>
    </row>
    <row r="6" spans="2:8" x14ac:dyDescent="0.35">
      <c r="B6" s="15" t="s">
        <v>52</v>
      </c>
      <c r="C6" t="s">
        <v>83</v>
      </c>
      <c r="D6" t="s">
        <v>96</v>
      </c>
      <c r="E6" t="s">
        <v>85</v>
      </c>
      <c r="F6" t="s">
        <v>94</v>
      </c>
      <c r="G6" t="s">
        <v>95</v>
      </c>
      <c r="H6" t="s">
        <v>34</v>
      </c>
    </row>
    <row r="7" spans="2:8" x14ac:dyDescent="0.35">
      <c r="B7" s="15" t="s">
        <v>53</v>
      </c>
      <c r="C7" t="s">
        <v>83</v>
      </c>
      <c r="D7" t="s">
        <v>96</v>
      </c>
      <c r="E7" t="s">
        <v>85</v>
      </c>
      <c r="F7" t="s">
        <v>94</v>
      </c>
      <c r="G7" t="s">
        <v>95</v>
      </c>
      <c r="H7" t="s">
        <v>34</v>
      </c>
    </row>
    <row r="8" spans="2:8" x14ac:dyDescent="0.35">
      <c r="B8" s="15" t="s">
        <v>54</v>
      </c>
      <c r="C8" t="s">
        <v>83</v>
      </c>
      <c r="D8" t="s">
        <v>96</v>
      </c>
      <c r="E8" t="s">
        <v>85</v>
      </c>
      <c r="F8" t="s">
        <v>94</v>
      </c>
      <c r="G8" t="s">
        <v>95</v>
      </c>
      <c r="H8" t="s">
        <v>34</v>
      </c>
    </row>
    <row r="9" spans="2:8" x14ac:dyDescent="0.35">
      <c r="B9" s="15" t="s">
        <v>55</v>
      </c>
      <c r="C9" t="s">
        <v>83</v>
      </c>
      <c r="D9" t="s">
        <v>96</v>
      </c>
      <c r="E9" t="s">
        <v>85</v>
      </c>
      <c r="F9" t="s">
        <v>94</v>
      </c>
      <c r="G9" t="s">
        <v>95</v>
      </c>
      <c r="H9" t="s">
        <v>34</v>
      </c>
    </row>
    <row r="10" spans="2:8" x14ac:dyDescent="0.35">
      <c r="B10" s="15" t="s">
        <v>56</v>
      </c>
      <c r="C10" t="s">
        <v>83</v>
      </c>
      <c r="D10" t="s">
        <v>97</v>
      </c>
      <c r="E10" t="s">
        <v>85</v>
      </c>
      <c r="F10" t="s">
        <v>94</v>
      </c>
      <c r="G10" t="s">
        <v>95</v>
      </c>
      <c r="H10" t="s">
        <v>34</v>
      </c>
    </row>
    <row r="11" spans="2:8" x14ac:dyDescent="0.35">
      <c r="B11" s="15" t="s">
        <v>57</v>
      </c>
      <c r="C11" t="s">
        <v>83</v>
      </c>
      <c r="D11" t="s">
        <v>98</v>
      </c>
      <c r="E11" t="s">
        <v>85</v>
      </c>
      <c r="F11" t="s">
        <v>94</v>
      </c>
      <c r="G11" t="s">
        <v>95</v>
      </c>
      <c r="H11" t="s">
        <v>34</v>
      </c>
    </row>
    <row r="12" spans="2:8" x14ac:dyDescent="0.35">
      <c r="B12" s="15" t="s">
        <v>58</v>
      </c>
      <c r="F12" t="s">
        <v>94</v>
      </c>
    </row>
    <row r="13" spans="2:8" x14ac:dyDescent="0.35">
      <c r="B13" s="15" t="s">
        <v>59</v>
      </c>
      <c r="C13" t="s">
        <v>83</v>
      </c>
      <c r="D13" t="s">
        <v>99</v>
      </c>
      <c r="E13" t="s">
        <v>100</v>
      </c>
    </row>
    <row r="14" spans="2:8" x14ac:dyDescent="0.35">
      <c r="B14" s="15" t="s">
        <v>60</v>
      </c>
      <c r="C14" t="s">
        <v>83</v>
      </c>
      <c r="D14" t="s">
        <v>101</v>
      </c>
      <c r="E14" t="s">
        <v>102</v>
      </c>
    </row>
    <row r="15" spans="2:8" x14ac:dyDescent="0.35">
      <c r="B15" s="15" t="s">
        <v>61</v>
      </c>
      <c r="C15" t="s">
        <v>83</v>
      </c>
      <c r="D15" t="s">
        <v>103</v>
      </c>
      <c r="E15" t="s">
        <v>85</v>
      </c>
    </row>
    <row r="16" spans="2:8" x14ac:dyDescent="0.35">
      <c r="B16" s="15" t="s">
        <v>62</v>
      </c>
      <c r="C16" t="s">
        <v>83</v>
      </c>
      <c r="D16" t="s">
        <v>103</v>
      </c>
      <c r="E16" t="s">
        <v>85</v>
      </c>
      <c r="F16" t="s">
        <v>94</v>
      </c>
      <c r="G16" t="s">
        <v>95</v>
      </c>
      <c r="H16" t="s">
        <v>34</v>
      </c>
    </row>
    <row r="17" spans="2:8" x14ac:dyDescent="0.35">
      <c r="B17" s="15" t="s">
        <v>63</v>
      </c>
      <c r="F17" t="s">
        <v>94</v>
      </c>
      <c r="G17" t="s">
        <v>95</v>
      </c>
    </row>
    <row r="18" spans="2:8" x14ac:dyDescent="0.35">
      <c r="B18" s="15" t="s">
        <v>64</v>
      </c>
      <c r="C18" t="s">
        <v>83</v>
      </c>
      <c r="D18" t="s">
        <v>99</v>
      </c>
      <c r="E18" t="s">
        <v>100</v>
      </c>
    </row>
    <row r="19" spans="2:8" x14ac:dyDescent="0.35">
      <c r="B19" s="15" t="s">
        <v>65</v>
      </c>
      <c r="C19" t="s">
        <v>83</v>
      </c>
      <c r="D19" t="s">
        <v>104</v>
      </c>
      <c r="E19" t="s">
        <v>105</v>
      </c>
    </row>
    <row r="20" spans="2:8" x14ac:dyDescent="0.35">
      <c r="B20" s="16" t="s">
        <v>66</v>
      </c>
    </row>
    <row r="21" spans="2:8" x14ac:dyDescent="0.35">
      <c r="B21" s="15" t="s">
        <v>67</v>
      </c>
      <c r="C21" t="s">
        <v>83</v>
      </c>
      <c r="D21" t="s">
        <v>106</v>
      </c>
      <c r="E21" t="s">
        <v>107</v>
      </c>
    </row>
    <row r="22" spans="2:8" x14ac:dyDescent="0.35">
      <c r="B22" s="15" t="s">
        <v>68</v>
      </c>
      <c r="C22" t="s">
        <v>83</v>
      </c>
      <c r="D22" t="s">
        <v>106</v>
      </c>
      <c r="E22" t="s">
        <v>107</v>
      </c>
    </row>
    <row r="23" spans="2:8" x14ac:dyDescent="0.35">
      <c r="B23" s="15" t="s">
        <v>69</v>
      </c>
      <c r="C23" t="s">
        <v>83</v>
      </c>
      <c r="D23" t="s">
        <v>107</v>
      </c>
      <c r="E23" t="s">
        <v>107</v>
      </c>
    </row>
    <row r="24" spans="2:8" x14ac:dyDescent="0.35">
      <c r="B24" s="15" t="s">
        <v>70</v>
      </c>
      <c r="D24" t="s">
        <v>108</v>
      </c>
      <c r="E24" t="s">
        <v>100</v>
      </c>
    </row>
    <row r="25" spans="2:8" x14ac:dyDescent="0.35">
      <c r="B25" s="15" t="s">
        <v>71</v>
      </c>
      <c r="C25" t="s">
        <v>109</v>
      </c>
      <c r="D25" t="s">
        <v>109</v>
      </c>
      <c r="E25" t="s">
        <v>109</v>
      </c>
    </row>
    <row r="26" spans="2:8" x14ac:dyDescent="0.35">
      <c r="B26" s="16" t="s">
        <v>72</v>
      </c>
    </row>
    <row r="27" spans="2:8" ht="29" x14ac:dyDescent="0.35">
      <c r="B27" s="17" t="s">
        <v>73</v>
      </c>
      <c r="C27" t="s">
        <v>83</v>
      </c>
      <c r="D27" t="s">
        <v>110</v>
      </c>
      <c r="E27" t="s">
        <v>111</v>
      </c>
      <c r="F27" t="s">
        <v>94</v>
      </c>
      <c r="G27" t="s">
        <v>95</v>
      </c>
      <c r="H27" t="s">
        <v>34</v>
      </c>
    </row>
    <row r="28" spans="2:8" x14ac:dyDescent="0.35">
      <c r="B28" s="18" t="s">
        <v>74</v>
      </c>
    </row>
    <row r="29" spans="2:8" x14ac:dyDescent="0.35">
      <c r="B29" s="19" t="s">
        <v>75</v>
      </c>
      <c r="C29" t="s">
        <v>112</v>
      </c>
      <c r="D29" t="s">
        <v>112</v>
      </c>
      <c r="E29" t="s">
        <v>112</v>
      </c>
    </row>
    <row r="30" spans="2:8" x14ac:dyDescent="0.35">
      <c r="B30" s="15" t="s">
        <v>76</v>
      </c>
      <c r="C30" t="s">
        <v>112</v>
      </c>
      <c r="D30" t="s">
        <v>112</v>
      </c>
      <c r="E30" t="s">
        <v>112</v>
      </c>
    </row>
    <row r="31" spans="2:8" x14ac:dyDescent="0.35">
      <c r="B31" s="16" t="s">
        <v>81</v>
      </c>
      <c r="C31" t="s">
        <v>83</v>
      </c>
    </row>
    <row r="32" spans="2:8" x14ac:dyDescent="0.35">
      <c r="B32" s="16" t="s">
        <v>77</v>
      </c>
    </row>
    <row r="33" spans="2:2" x14ac:dyDescent="0.35">
      <c r="B33" s="15" t="s">
        <v>78</v>
      </c>
    </row>
    <row r="34" spans="2:2" x14ac:dyDescent="0.35">
      <c r="B34" s="15" t="s">
        <v>79</v>
      </c>
    </row>
    <row r="35" spans="2:2" x14ac:dyDescent="0.35">
      <c r="B35" s="15" t="s">
        <v>80</v>
      </c>
    </row>
    <row r="36" spans="2:2" ht="29" x14ac:dyDescent="0.35">
      <c r="B36" s="20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Matriz de Riesgos</vt:lpstr>
      <vt:lpstr>Hoja4</vt:lpstr>
      <vt:lpstr>Hoja2</vt:lpstr>
      <vt:lpstr>RiesgoProducto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Bustamante</dc:creator>
  <cp:lastModifiedBy>Yohana Andrea  Garcia Villate</cp:lastModifiedBy>
  <dcterms:created xsi:type="dcterms:W3CDTF">2020-09-24T14:01:57Z</dcterms:created>
  <dcterms:modified xsi:type="dcterms:W3CDTF">2021-05-27T00:23:05Z</dcterms:modified>
</cp:coreProperties>
</file>